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Google Drive (giangnam888@gmail.com)\1 QLVT\D.G.N\28.CÔNG VĂN\2020\4\16 tham mưu ubnd tỉnh\tham mưu UBDN tỉnh\"/>
    </mc:Choice>
  </mc:AlternateContent>
  <xr:revisionPtr revIDLastSave="0" documentId="13_ncr:1_{E0C676BC-EB56-4386-8F99-01455282B1E9}" xr6:coauthVersionLast="45" xr6:coauthVersionMax="45" xr10:uidLastSave="{00000000-0000-0000-0000-000000000000}"/>
  <bookViews>
    <workbookView xWindow="-120" yWindow="-120" windowWidth="20730" windowHeight="11160" tabRatio="910" xr2:uid="{00000000-000D-0000-FFFF-FFFF00000000}"/>
  </bookViews>
  <sheets>
    <sheet name="điểm dừng tuyến cố định" sheetId="12" r:id="rId1"/>
  </sheets>
  <definedNames>
    <definedName name="_xlnm.Print_Area" localSheetId="0">'điểm dừng tuyến cố định'!$A$1:$N$75</definedName>
    <definedName name="_xlnm.Print_Titles" localSheetId="0">'điểm dừng tuyến cố định'!$2:$3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4" i="12" l="1"/>
  <c r="AC51" i="12"/>
  <c r="AC36" i="12"/>
  <c r="AC33" i="12"/>
  <c r="AC22" i="12"/>
  <c r="AC13" i="12"/>
  <c r="AC4" i="12"/>
  <c r="D73" i="12"/>
  <c r="C73" i="12"/>
  <c r="D69" i="12"/>
  <c r="C69" i="12"/>
  <c r="Y60" i="12"/>
  <c r="T60" i="12"/>
  <c r="T59" i="12"/>
  <c r="W28" i="12"/>
  <c r="W27" i="12"/>
  <c r="W25" i="12"/>
  <c r="W24" i="12"/>
  <c r="W22" i="12"/>
  <c r="W21" i="12"/>
  <c r="W19" i="12"/>
  <c r="W18" i="12"/>
  <c r="X18" i="12" s="1"/>
  <c r="W15" i="12"/>
  <c r="W14" i="12"/>
  <c r="X26" i="12" s="1"/>
  <c r="W12" i="12"/>
  <c r="W11" i="12"/>
  <c r="W8" i="12"/>
  <c r="Y8" i="12" s="1"/>
  <c r="W7" i="12"/>
  <c r="W6" i="12"/>
  <c r="K6" i="12"/>
  <c r="K7" i="12" s="1"/>
  <c r="K8" i="12" s="1"/>
  <c r="K9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40" i="12" s="1"/>
  <c r="K41" i="12" s="1"/>
  <c r="K42" i="12" s="1"/>
  <c r="K44" i="12" s="1"/>
  <c r="K45" i="12" s="1"/>
  <c r="K46" i="12" s="1"/>
  <c r="K47" i="12" s="1"/>
  <c r="K48" i="12" s="1"/>
  <c r="K49" i="12" s="1"/>
  <c r="K51" i="12" s="1"/>
  <c r="K53" i="12" s="1"/>
  <c r="K54" i="12" s="1"/>
  <c r="K55" i="12" s="1"/>
  <c r="K56" i="12" s="1"/>
  <c r="K57" i="12" s="1"/>
  <c r="K58" i="12" s="1"/>
  <c r="K59" i="12" s="1"/>
  <c r="K60" i="12" s="1"/>
  <c r="K61" i="12" s="1"/>
  <c r="K64" i="12" s="1"/>
  <c r="K65" i="12" s="1"/>
  <c r="K66" i="12" s="1"/>
  <c r="W5" i="12"/>
  <c r="X27" i="12" l="1"/>
  <c r="X25" i="12"/>
  <c r="Y24" i="12"/>
  <c r="X28" i="12"/>
  <c r="X29" i="12" s="1"/>
  <c r="Y28" i="12"/>
  <c r="Y27" i="12"/>
  <c r="X6" i="12"/>
  <c r="T61" i="12"/>
</calcChain>
</file>

<file path=xl/sharedStrings.xml><?xml version="1.0" encoding="utf-8"?>
<sst xmlns="http://schemas.openxmlformats.org/spreadsheetml/2006/main" count="278" uniqueCount="155">
  <si>
    <t>Cự ly tuyến</t>
  </si>
  <si>
    <t>Liên tiếp</t>
  </si>
  <si>
    <t>Cộng dồn</t>
  </si>
  <si>
    <t>Biển báo</t>
  </si>
  <si>
    <t>Nhà chờ</t>
  </si>
  <si>
    <t>Ghi chú</t>
  </si>
  <si>
    <t>Đã có</t>
  </si>
  <si>
    <t>Thuộc địa bàn thành phố Việt Trì</t>
  </si>
  <si>
    <t>Địa bàn</t>
  </si>
  <si>
    <t>Thuộc địa bàn huyện Phù Ninh</t>
  </si>
  <si>
    <t>Thuộc địa bàn thị xã Phú Thọ</t>
  </si>
  <si>
    <t>Trủng tuyến số 4</t>
  </si>
  <si>
    <t>Tuyến số 03 có:</t>
  </si>
  <si>
    <t>điểm</t>
  </si>
  <si>
    <t>Tuyến số 04 có:</t>
  </si>
  <si>
    <t>Tổng 2 tuyến là;</t>
  </si>
  <si>
    <t>Trùng với tuyến số 03:</t>
  </si>
  <si>
    <t>Số điểm đã có nhà chờ là:</t>
  </si>
  <si>
    <t>(trên địa bàn TP Việt Trì)</t>
  </si>
  <si>
    <t>Tên đường</t>
  </si>
  <si>
    <t>Lý trình</t>
  </si>
  <si>
    <t>QL2</t>
  </si>
  <si>
    <t xml:space="preserve">QL2  </t>
  </si>
  <si>
    <t>ĐT.315B</t>
  </si>
  <si>
    <t>ĐT.320</t>
  </si>
  <si>
    <t>trong đó có 14 nhà chờ</t>
  </si>
  <si>
    <t>3+4</t>
  </si>
  <si>
    <t>Làm mới</t>
  </si>
  <si>
    <t>TT</t>
  </si>
  <si>
    <t>Việt Trì</t>
  </si>
  <si>
    <t>Đi chung làm mới</t>
  </si>
  <si>
    <t>Đi riêng</t>
  </si>
  <si>
    <t>Phù Ninh</t>
  </si>
  <si>
    <t>TX Phú Thọ</t>
  </si>
  <si>
    <t>Tổng</t>
  </si>
  <si>
    <t>Đã có nhà chờ đi chung</t>
  </si>
  <si>
    <t>Tuyến số 3</t>
  </si>
  <si>
    <t>Tuyến số 4</t>
  </si>
  <si>
    <t>Lâm Thao</t>
  </si>
  <si>
    <t>Tam Nông</t>
  </si>
  <si>
    <t>Thanh Sơn</t>
  </si>
  <si>
    <t>Lượt đi</t>
  </si>
  <si>
    <t>Lượt về</t>
  </si>
  <si>
    <t>(bổ sung)</t>
  </si>
  <si>
    <t>I</t>
  </si>
  <si>
    <t>II</t>
  </si>
  <si>
    <t>III</t>
  </si>
  <si>
    <t>IV</t>
  </si>
  <si>
    <t>V</t>
  </si>
  <si>
    <t>VI</t>
  </si>
  <si>
    <t>Cột BB</t>
  </si>
  <si>
    <t>Tổng cộng</t>
  </si>
  <si>
    <t>Phần đi chung</t>
  </si>
  <si>
    <t>Còn lại</t>
  </si>
  <si>
    <t>Quốc lộ 2 (Hướng Phú Thọ - Tuyên Quang)</t>
  </si>
  <si>
    <t>Km 54+300</t>
  </si>
  <si>
    <t>Km 56+965</t>
  </si>
  <si>
    <t>Km60+040</t>
  </si>
  <si>
    <t>Km 67+250</t>
  </si>
  <si>
    <t>Km 78+580</t>
  </si>
  <si>
    <t>Km 90+730</t>
  </si>
  <si>
    <t>Km 104+300</t>
  </si>
  <si>
    <t>Km 111+00</t>
  </si>
  <si>
    <t>Quốc lộ 32 (Hướng Hà Nội – Yên Bái)</t>
  </si>
  <si>
    <t>Km 70+420</t>
  </si>
  <si>
    <t>Km 77+600</t>
  </si>
  <si>
    <t>Km 87+500</t>
  </si>
  <si>
    <t>Km 99+250</t>
  </si>
  <si>
    <t>Km 105+350</t>
  </si>
  <si>
    <t>Km 115+950</t>
  </si>
  <si>
    <t>Km 125+890</t>
  </si>
  <si>
    <t>Km 131+050</t>
  </si>
  <si>
    <t>Km 3+450</t>
  </si>
  <si>
    <t>Km 8+455</t>
  </si>
  <si>
    <t>Km 13+450</t>
  </si>
  <si>
    <t>Km 24+340</t>
  </si>
  <si>
    <t>Km 30+670</t>
  </si>
  <si>
    <t>Km 36+780</t>
  </si>
  <si>
    <t>Km 50+450</t>
  </si>
  <si>
    <t>Km 60+650</t>
  </si>
  <si>
    <t>Km 65+190</t>
  </si>
  <si>
    <t>Km 70+550</t>
  </si>
  <si>
    <t>Km 6+400</t>
  </si>
  <si>
    <t>Km 16+010</t>
  </si>
  <si>
    <t>Km 13+800</t>
  </si>
  <si>
    <t>Km 26+210</t>
  </si>
  <si>
    <t>Km 46+990</t>
  </si>
  <si>
    <t>Km 54+960</t>
  </si>
  <si>
    <t>Km 72+300</t>
  </si>
  <si>
    <t>Km 78+550</t>
  </si>
  <si>
    <t>Km97+090</t>
  </si>
  <si>
    <t>Km 103+300</t>
  </si>
  <si>
    <t>Km 108+900</t>
  </si>
  <si>
    <t>Km 114+100</t>
  </si>
  <si>
    <t>Km 11+530</t>
  </si>
  <si>
    <t>VII</t>
  </si>
  <si>
    <t>Km 4+200</t>
  </si>
  <si>
    <t>VIII</t>
  </si>
  <si>
    <t>Km 3+620</t>
  </si>
  <si>
    <t>Km 15+020</t>
  </si>
  <si>
    <t>IX</t>
  </si>
  <si>
    <t>Km 8+200</t>
  </si>
  <si>
    <t>Km 15+900</t>
  </si>
  <si>
    <t>Km 29+000</t>
  </si>
  <si>
    <t>X</t>
  </si>
  <si>
    <t>Km 0+050</t>
  </si>
  <si>
    <t>Km 6+350</t>
  </si>
  <si>
    <t>Km 22+350</t>
  </si>
  <si>
    <t>XI</t>
  </si>
  <si>
    <t>Km 20+380</t>
  </si>
  <si>
    <t>Km 24+700</t>
  </si>
  <si>
    <t>Km 51+650</t>
  </si>
  <si>
    <t>Km 56+600</t>
  </si>
  <si>
    <t>XII</t>
  </si>
  <si>
    <t>Km 13+700</t>
  </si>
  <si>
    <t>Số lượng cơ sở hạ tầng</t>
  </si>
  <si>
    <t>xã cổ tiết</t>
  </si>
  <si>
    <t>xã tề lễ</t>
  </si>
  <si>
    <t>xã địch quả</t>
  </si>
  <si>
    <t>xã mỹ thuận</t>
  </si>
  <si>
    <t>xã tân phú</t>
  </si>
  <si>
    <t>xã kiệt sơn</t>
  </si>
  <si>
    <t>xã thu cúc</t>
  </si>
  <si>
    <t>xã ấm hạ</t>
  </si>
  <si>
    <t>xã hy cương</t>
  </si>
  <si>
    <t>thị trấn hùng sơn</t>
  </si>
  <si>
    <t>xã hợp hải</t>
  </si>
  <si>
    <t>xã tứ mỹ</t>
  </si>
  <si>
    <t>xã cát trù</t>
  </si>
  <si>
    <t>xã phú lạc</t>
  </si>
  <si>
    <t>xã phương xá</t>
  </si>
  <si>
    <t>xã văn lang</t>
  </si>
  <si>
    <t>xã chuế lưu</t>
  </si>
  <si>
    <t>xã lâm lợi</t>
  </si>
  <si>
    <t>nông trang</t>
  </si>
  <si>
    <t>thọ sơn</t>
  </si>
  <si>
    <t>tiên cát</t>
  </si>
  <si>
    <t>xã đoan hạ</t>
  </si>
  <si>
    <t>xã phượng mao</t>
  </si>
  <si>
    <t>xã tinh nhuệ</t>
  </si>
  <si>
    <t>xã xuân lộc</t>
  </si>
  <si>
    <t>xã thạch khoán</t>
  </si>
  <si>
    <r>
      <t xml:space="preserve">Quốc lộ 32C </t>
    </r>
    <r>
      <rPr>
        <b/>
        <i/>
        <sz val="12"/>
        <rFont val="Times New Roman"/>
        <family val="1"/>
      </rPr>
      <t>(Hướng Việt Trì – Hiền Lương)</t>
    </r>
  </si>
  <si>
    <r>
      <t xml:space="preserve">Quốc lộ 70 </t>
    </r>
    <r>
      <rPr>
        <b/>
        <i/>
        <sz val="12"/>
        <rFont val="Times New Roman"/>
        <family val="1"/>
      </rPr>
      <t>(Hướng Phú Thọ - Yên Bái)</t>
    </r>
  </si>
  <si>
    <r>
      <t xml:space="preserve">Quốc lộ 70B </t>
    </r>
    <r>
      <rPr>
        <b/>
        <i/>
        <sz val="12"/>
        <rFont val="Times New Roman"/>
        <family val="1"/>
      </rPr>
      <t>(Hướng Hạ Hòa – Thanh Sơn)</t>
    </r>
  </si>
  <si>
    <r>
      <t xml:space="preserve">Đường tỉnh 313 </t>
    </r>
    <r>
      <rPr>
        <b/>
        <i/>
        <sz val="12"/>
        <rFont val="Times New Roman"/>
        <family val="1"/>
      </rPr>
      <t>(Hướng Cẩm Khê –Yên Lập)</t>
    </r>
  </si>
  <si>
    <r>
      <t xml:space="preserve">Đường tỉnh 325B </t>
    </r>
    <r>
      <rPr>
        <b/>
        <i/>
        <sz val="12"/>
        <rFont val="Times New Roman"/>
        <family val="1"/>
      </rPr>
      <t>(Hướng Ngã 3 Tiên Kiên – Giao cắt quốc lộ 2)</t>
    </r>
  </si>
  <si>
    <r>
      <t xml:space="preserve">Đường tỉnh 316 </t>
    </r>
    <r>
      <rPr>
        <b/>
        <i/>
        <sz val="12"/>
        <rFont val="Times New Roman"/>
        <family val="1"/>
      </rPr>
      <t>(Hướng Cầu Trung Hà – Bến xe Thanh Sơn)</t>
    </r>
  </si>
  <si>
    <r>
      <t xml:space="preserve">Đường tỉnh 317 </t>
    </r>
    <r>
      <rPr>
        <b/>
        <i/>
        <sz val="12"/>
        <rFont val="Times New Roman"/>
        <family val="1"/>
      </rPr>
      <t>(Hướng La Phù – Tinh Nhuệ)</t>
    </r>
  </si>
  <si>
    <r>
      <t xml:space="preserve">Đường tỉnh 314 </t>
    </r>
    <r>
      <rPr>
        <b/>
        <i/>
        <sz val="12"/>
        <rFont val="Times New Roman"/>
        <family val="1"/>
      </rPr>
      <t>(Hướng Thanh Ba – Ngã 3 Hương Xạ)</t>
    </r>
  </si>
  <si>
    <r>
      <t xml:space="preserve">Đường tỉnh 320 </t>
    </r>
    <r>
      <rPr>
        <b/>
        <i/>
        <sz val="12"/>
        <rFont val="Times New Roman"/>
        <family val="1"/>
      </rPr>
      <t>(Hướng Lâm Thao – Hạ Hòa)</t>
    </r>
  </si>
  <si>
    <r>
      <t>Quốc lộ 32C</t>
    </r>
    <r>
      <rPr>
        <b/>
        <i/>
        <sz val="12"/>
        <rFont val="Times New Roman"/>
        <family val="1"/>
      </rPr>
      <t>(Đoạn điều chỉnh)</t>
    </r>
  </si>
  <si>
    <t>Vị trí dừng đỗ</t>
  </si>
  <si>
    <t>BAN QLDA XD&amp;BT CTGT</t>
  </si>
  <si>
    <r>
      <t xml:space="preserve">CÁC ĐIỂM DỪNG ĐỖ TUYẾN CỐ ĐỊNH                 
</t>
    </r>
    <r>
      <rPr>
        <i/>
        <sz val="14"/>
        <rFont val="Times New Roman"/>
        <family val="1"/>
        <charset val="163"/>
      </rPr>
      <t>(kèm theo Tờ trình số:             /TTr-SGTVT ngày   tháng 4 năm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</si>
</sst>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m&quot;0\+000"/>
  </numFmts>
  <fonts count="10" x14ac:knownFonts="1">
    <font>
      <sz val="14"/>
      <color theme="1"/>
      <name val="Times New Roman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2"/>
      <name val="Times New Roman"/>
      <family val="1"/>
    </font>
    <font>
      <sz val="14"/>
      <color theme="1"/>
      <name val="Times New Roman"/>
      <family val="2"/>
    </font>
    <font>
      <sz val="14"/>
      <name val="Times New Roman"/>
      <family val="1"/>
    </font>
    <font>
      <i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81"/>
  <sheetViews>
    <sheetView tabSelected="1" view="pageLayout" topLeftCell="A63" zoomScaleNormal="100" zoomScaleSheetLayoutView="100" workbookViewId="0">
      <selection activeCell="A77" sqref="A77"/>
    </sheetView>
  </sheetViews>
  <sheetFormatPr defaultRowHeight="18.75" x14ac:dyDescent="0.3"/>
  <cols>
    <col min="1" max="1" width="4.88671875" style="12" customWidth="1"/>
    <col min="2" max="2" width="27.5546875" style="12" customWidth="1"/>
    <col min="3" max="3" width="16" style="12" customWidth="1"/>
    <col min="4" max="4" width="13.33203125" style="12" customWidth="1"/>
    <col min="5" max="5" width="9.21875" style="12" customWidth="1"/>
    <col min="6" max="6" width="9.5546875" style="12" hidden="1" customWidth="1"/>
    <col min="7" max="7" width="5" style="12" hidden="1" customWidth="1"/>
    <col min="8" max="8" width="8.88671875" style="30" hidden="1" customWidth="1"/>
    <col min="9" max="9" width="7.5546875" style="30" hidden="1" customWidth="1"/>
    <col min="10" max="10" width="5.109375" style="12" hidden="1" customWidth="1"/>
    <col min="11" max="11" width="5.6640625" style="12" hidden="1" customWidth="1"/>
    <col min="12" max="12" width="4.77734375" style="12" hidden="1" customWidth="1"/>
    <col min="13" max="13" width="6.44140625" style="12" hidden="1" customWidth="1"/>
    <col min="14" max="14" width="4.33203125" style="12" hidden="1" customWidth="1"/>
    <col min="15" max="15" width="4.6640625" style="12" hidden="1" customWidth="1"/>
    <col min="16" max="27" width="0" style="12" hidden="1" customWidth="1"/>
    <col min="28" max="28" width="1.21875" style="12" customWidth="1"/>
    <col min="29" max="16384" width="8.88671875" style="12"/>
  </cols>
  <sheetData>
    <row r="1" spans="1:30" s="8" customFormat="1" ht="50.25" customHeight="1" x14ac:dyDescent="0.3">
      <c r="A1" s="49" t="s">
        <v>154</v>
      </c>
      <c r="B1" s="33"/>
      <c r="C1" s="33"/>
      <c r="D1" s="33"/>
      <c r="E1" s="33"/>
      <c r="H1" s="31"/>
      <c r="I1" s="31"/>
    </row>
    <row r="2" spans="1:30" ht="18.75" customHeight="1" x14ac:dyDescent="0.3">
      <c r="A2" s="46" t="s">
        <v>28</v>
      </c>
      <c r="B2" s="40" t="s">
        <v>152</v>
      </c>
      <c r="C2" s="48" t="s">
        <v>115</v>
      </c>
      <c r="D2" s="48"/>
      <c r="E2" s="46" t="s">
        <v>5</v>
      </c>
      <c r="F2" s="2"/>
      <c r="G2" s="2"/>
      <c r="H2" s="11" t="s">
        <v>20</v>
      </c>
      <c r="I2" s="11" t="s">
        <v>19</v>
      </c>
      <c r="J2" s="40" t="s">
        <v>0</v>
      </c>
      <c r="K2" s="40"/>
      <c r="L2" s="40" t="s">
        <v>3</v>
      </c>
      <c r="M2" s="40" t="s">
        <v>4</v>
      </c>
      <c r="N2" s="40" t="s">
        <v>5</v>
      </c>
      <c r="O2" s="41" t="s">
        <v>8</v>
      </c>
      <c r="S2" s="8" t="s">
        <v>36</v>
      </c>
    </row>
    <row r="3" spans="1:30" ht="16.5" customHeight="1" x14ac:dyDescent="0.3">
      <c r="A3" s="47"/>
      <c r="B3" s="40"/>
      <c r="C3" s="32" t="s">
        <v>50</v>
      </c>
      <c r="D3" s="32" t="s">
        <v>3</v>
      </c>
      <c r="E3" s="47"/>
      <c r="F3" s="2"/>
      <c r="G3" s="2"/>
      <c r="H3" s="13"/>
      <c r="I3" s="13"/>
      <c r="J3" s="3" t="s">
        <v>1</v>
      </c>
      <c r="K3" s="3" t="s">
        <v>2</v>
      </c>
      <c r="L3" s="40"/>
      <c r="M3" s="40"/>
      <c r="N3" s="40"/>
      <c r="O3" s="41"/>
      <c r="S3" s="8" t="s">
        <v>29</v>
      </c>
      <c r="U3" s="12" t="s">
        <v>41</v>
      </c>
      <c r="V3" s="12" t="s">
        <v>42</v>
      </c>
      <c r="W3" s="8" t="s">
        <v>34</v>
      </c>
    </row>
    <row r="4" spans="1:30" ht="21.75" customHeight="1" x14ac:dyDescent="0.3">
      <c r="A4" s="3" t="s">
        <v>44</v>
      </c>
      <c r="B4" s="42" t="s">
        <v>54</v>
      </c>
      <c r="C4" s="43"/>
      <c r="D4" s="43"/>
      <c r="E4" s="44"/>
      <c r="F4" s="2"/>
      <c r="G4" s="2"/>
      <c r="H4" s="13"/>
      <c r="I4" s="13"/>
      <c r="J4" s="3"/>
      <c r="K4" s="3"/>
      <c r="L4" s="3"/>
      <c r="M4" s="3"/>
      <c r="N4" s="3"/>
      <c r="O4" s="14"/>
      <c r="S4" s="8"/>
      <c r="W4" s="8"/>
      <c r="AC4" s="12">
        <f>111-54.3</f>
        <v>56.7</v>
      </c>
    </row>
    <row r="5" spans="1:30" ht="21.75" customHeight="1" x14ac:dyDescent="0.25">
      <c r="A5" s="4">
        <v>1</v>
      </c>
      <c r="B5" s="15" t="s">
        <v>55</v>
      </c>
      <c r="C5" s="5">
        <v>2</v>
      </c>
      <c r="D5" s="5">
        <v>4</v>
      </c>
      <c r="E5" s="6"/>
      <c r="F5" s="6"/>
      <c r="G5" s="6"/>
      <c r="H5" s="16">
        <v>54400</v>
      </c>
      <c r="I5" s="5" t="s">
        <v>21</v>
      </c>
      <c r="J5" s="17">
        <v>0</v>
      </c>
      <c r="K5" s="17">
        <v>0</v>
      </c>
      <c r="L5" s="4"/>
      <c r="M5" s="4" t="s">
        <v>6</v>
      </c>
      <c r="N5" s="4" t="s">
        <v>26</v>
      </c>
      <c r="O5" s="45" t="s">
        <v>7</v>
      </c>
      <c r="P5" s="12" t="s">
        <v>11</v>
      </c>
      <c r="S5" s="12" t="s">
        <v>35</v>
      </c>
      <c r="U5" s="12">
        <v>8</v>
      </c>
      <c r="V5" s="12">
        <v>6</v>
      </c>
      <c r="W5" s="8">
        <f>+U5+V5</f>
        <v>14</v>
      </c>
      <c r="AD5" s="12" t="s">
        <v>135</v>
      </c>
    </row>
    <row r="6" spans="1:30" ht="21.75" customHeight="1" x14ac:dyDescent="0.25">
      <c r="A6" s="4">
        <v>2</v>
      </c>
      <c r="B6" s="15" t="s">
        <v>56</v>
      </c>
      <c r="C6" s="5">
        <v>2</v>
      </c>
      <c r="D6" s="5">
        <v>4</v>
      </c>
      <c r="E6" s="1"/>
      <c r="F6" s="1"/>
      <c r="G6" s="1"/>
      <c r="H6" s="16">
        <v>54880</v>
      </c>
      <c r="I6" s="5" t="s">
        <v>21</v>
      </c>
      <c r="J6" s="17">
        <v>600</v>
      </c>
      <c r="K6" s="17">
        <f>+K5+J6</f>
        <v>600</v>
      </c>
      <c r="L6" s="4"/>
      <c r="M6" s="4"/>
      <c r="N6" s="4" t="s">
        <v>26</v>
      </c>
      <c r="O6" s="45"/>
      <c r="P6" s="12" t="s">
        <v>11</v>
      </c>
      <c r="R6" s="12">
        <v>1</v>
      </c>
      <c r="S6" s="12" t="s">
        <v>30</v>
      </c>
      <c r="U6" s="12">
        <v>13</v>
      </c>
      <c r="V6" s="12">
        <v>15</v>
      </c>
      <c r="W6" s="8">
        <f t="shared" ref="W6:W28" si="0">+U6+V6</f>
        <v>28</v>
      </c>
      <c r="X6" s="12">
        <f>+W6+W7</f>
        <v>36</v>
      </c>
      <c r="AD6" s="12" t="s">
        <v>136</v>
      </c>
    </row>
    <row r="7" spans="1:30" ht="21.75" customHeight="1" x14ac:dyDescent="0.25">
      <c r="A7" s="4">
        <v>3</v>
      </c>
      <c r="B7" s="15" t="s">
        <v>57</v>
      </c>
      <c r="C7" s="5">
        <v>2</v>
      </c>
      <c r="D7" s="5">
        <v>4</v>
      </c>
      <c r="E7" s="1"/>
      <c r="F7" s="1"/>
      <c r="G7" s="1"/>
      <c r="H7" s="16">
        <v>55260</v>
      </c>
      <c r="I7" s="5" t="s">
        <v>21</v>
      </c>
      <c r="J7" s="17">
        <v>400</v>
      </c>
      <c r="K7" s="17">
        <f t="shared" ref="K7:K66" si="1">+K6+J7</f>
        <v>1000</v>
      </c>
      <c r="L7" s="4"/>
      <c r="M7" s="4" t="s">
        <v>6</v>
      </c>
      <c r="N7" s="4" t="s">
        <v>26</v>
      </c>
      <c r="O7" s="45"/>
      <c r="P7" s="12" t="s">
        <v>11</v>
      </c>
      <c r="S7" s="12" t="s">
        <v>31</v>
      </c>
      <c r="U7" s="12">
        <v>4</v>
      </c>
      <c r="V7" s="12">
        <v>4</v>
      </c>
      <c r="W7" s="8">
        <f t="shared" si="0"/>
        <v>8</v>
      </c>
      <c r="AD7" s="12" t="s">
        <v>134</v>
      </c>
    </row>
    <row r="8" spans="1:30" ht="21.75" customHeight="1" x14ac:dyDescent="0.25">
      <c r="A8" s="4">
        <v>4</v>
      </c>
      <c r="B8" s="15" t="s">
        <v>58</v>
      </c>
      <c r="C8" s="5">
        <v>1</v>
      </c>
      <c r="D8" s="5">
        <v>2</v>
      </c>
      <c r="E8" s="1"/>
      <c r="F8" s="1"/>
      <c r="G8" s="1"/>
      <c r="H8" s="16">
        <v>55625</v>
      </c>
      <c r="I8" s="5" t="s">
        <v>21</v>
      </c>
      <c r="J8" s="17">
        <v>400</v>
      </c>
      <c r="K8" s="17">
        <f t="shared" si="1"/>
        <v>1400</v>
      </c>
      <c r="L8" s="4"/>
      <c r="M8" s="4"/>
      <c r="N8" s="4" t="s">
        <v>26</v>
      </c>
      <c r="O8" s="45"/>
      <c r="P8" s="12" t="s">
        <v>11</v>
      </c>
      <c r="R8" s="12">
        <v>2</v>
      </c>
      <c r="S8" s="12" t="s">
        <v>4</v>
      </c>
      <c r="U8" s="12">
        <v>2</v>
      </c>
      <c r="V8" s="12">
        <v>2</v>
      </c>
      <c r="W8" s="8">
        <f t="shared" si="0"/>
        <v>4</v>
      </c>
      <c r="Y8" s="12">
        <f>+W8+W12+W15+W19+W22+W25+W28</f>
        <v>26</v>
      </c>
    </row>
    <row r="9" spans="1:30" ht="21.75" customHeight="1" x14ac:dyDescent="0.25">
      <c r="A9" s="4">
        <v>5</v>
      </c>
      <c r="B9" s="15" t="s">
        <v>59</v>
      </c>
      <c r="C9" s="5">
        <v>2</v>
      </c>
      <c r="D9" s="5">
        <v>4</v>
      </c>
      <c r="E9" s="1"/>
      <c r="F9" s="1"/>
      <c r="G9" s="1"/>
      <c r="H9" s="16">
        <v>56160</v>
      </c>
      <c r="I9" s="5" t="s">
        <v>21</v>
      </c>
      <c r="J9" s="17">
        <v>500</v>
      </c>
      <c r="K9" s="17">
        <f t="shared" si="1"/>
        <v>1900</v>
      </c>
      <c r="L9" s="4"/>
      <c r="M9" s="4" t="s">
        <v>6</v>
      </c>
      <c r="N9" s="4" t="s">
        <v>26</v>
      </c>
      <c r="O9" s="45"/>
      <c r="P9" s="12" t="s">
        <v>11</v>
      </c>
      <c r="S9" s="8" t="s">
        <v>32</v>
      </c>
      <c r="W9" s="8"/>
    </row>
    <row r="10" spans="1:30" ht="21.75" customHeight="1" x14ac:dyDescent="0.25">
      <c r="A10" s="4">
        <v>6</v>
      </c>
      <c r="B10" s="15" t="s">
        <v>60</v>
      </c>
      <c r="C10" s="5">
        <v>2</v>
      </c>
      <c r="D10" s="5">
        <v>4</v>
      </c>
      <c r="E10" s="1"/>
      <c r="F10" s="1"/>
      <c r="G10" s="1"/>
      <c r="H10" s="16"/>
      <c r="I10" s="5"/>
      <c r="J10" s="17"/>
      <c r="K10" s="17"/>
      <c r="L10" s="4"/>
      <c r="M10" s="4"/>
      <c r="N10" s="4"/>
      <c r="O10" s="45"/>
      <c r="S10" s="8"/>
      <c r="W10" s="8"/>
    </row>
    <row r="11" spans="1:30" ht="21.75" customHeight="1" x14ac:dyDescent="0.25">
      <c r="A11" s="4">
        <v>7</v>
      </c>
      <c r="B11" s="15" t="s">
        <v>61</v>
      </c>
      <c r="C11" s="5">
        <v>2</v>
      </c>
      <c r="D11" s="5">
        <v>4</v>
      </c>
      <c r="E11" s="1"/>
      <c r="F11" s="1"/>
      <c r="G11" s="1"/>
      <c r="H11" s="16">
        <v>56600</v>
      </c>
      <c r="I11" s="5" t="s">
        <v>21</v>
      </c>
      <c r="J11" s="17">
        <v>500</v>
      </c>
      <c r="K11" s="17">
        <f>+K9+J11</f>
        <v>2400</v>
      </c>
      <c r="L11" s="4"/>
      <c r="M11" s="4" t="s">
        <v>27</v>
      </c>
      <c r="N11" s="4" t="s">
        <v>26</v>
      </c>
      <c r="O11" s="45"/>
      <c r="P11" s="12" t="s">
        <v>11</v>
      </c>
      <c r="R11" s="12">
        <v>3</v>
      </c>
      <c r="S11" s="12" t="s">
        <v>27</v>
      </c>
      <c r="U11" s="12">
        <v>13</v>
      </c>
      <c r="V11" s="12">
        <v>13</v>
      </c>
      <c r="W11" s="8">
        <f t="shared" si="0"/>
        <v>26</v>
      </c>
    </row>
    <row r="12" spans="1:30" ht="21.75" customHeight="1" x14ac:dyDescent="0.25">
      <c r="A12" s="4">
        <v>8</v>
      </c>
      <c r="B12" s="15" t="s">
        <v>62</v>
      </c>
      <c r="C12" s="5">
        <v>1</v>
      </c>
      <c r="D12" s="5">
        <v>2</v>
      </c>
      <c r="E12" s="1"/>
      <c r="F12" s="1"/>
      <c r="G12" s="1"/>
      <c r="H12" s="16">
        <v>57140</v>
      </c>
      <c r="I12" s="5" t="s">
        <v>21</v>
      </c>
      <c r="J12" s="17">
        <v>500</v>
      </c>
      <c r="K12" s="17">
        <f t="shared" si="1"/>
        <v>2900</v>
      </c>
      <c r="L12" s="4"/>
      <c r="M12" s="4" t="s">
        <v>6</v>
      </c>
      <c r="N12" s="4" t="s">
        <v>26</v>
      </c>
      <c r="O12" s="45"/>
      <c r="P12" s="12" t="s">
        <v>11</v>
      </c>
      <c r="S12" s="12" t="s">
        <v>4</v>
      </c>
      <c r="U12" s="12">
        <v>1</v>
      </c>
      <c r="V12" s="12">
        <v>2</v>
      </c>
      <c r="W12" s="8">
        <f t="shared" si="0"/>
        <v>3</v>
      </c>
    </row>
    <row r="13" spans="1:30" ht="21.75" customHeight="1" x14ac:dyDescent="0.25">
      <c r="A13" s="7" t="s">
        <v>45</v>
      </c>
      <c r="B13" s="35" t="s">
        <v>63</v>
      </c>
      <c r="C13" s="35"/>
      <c r="D13" s="35"/>
      <c r="E13" s="36"/>
      <c r="F13" s="1"/>
      <c r="G13" s="1"/>
      <c r="H13" s="16">
        <v>57780</v>
      </c>
      <c r="I13" s="5" t="s">
        <v>21</v>
      </c>
      <c r="J13" s="17">
        <v>500</v>
      </c>
      <c r="K13" s="17">
        <f t="shared" si="1"/>
        <v>3400</v>
      </c>
      <c r="L13" s="4"/>
      <c r="M13" s="4"/>
      <c r="N13" s="4" t="s">
        <v>26</v>
      </c>
      <c r="O13" s="45"/>
      <c r="P13" s="12" t="s">
        <v>11</v>
      </c>
      <c r="R13" s="12">
        <v>4</v>
      </c>
      <c r="S13" s="8" t="s">
        <v>33</v>
      </c>
      <c r="W13" s="8"/>
      <c r="AC13" s="12">
        <f>131.5-70.42</f>
        <v>61.08</v>
      </c>
    </row>
    <row r="14" spans="1:30" ht="21.75" customHeight="1" x14ac:dyDescent="0.25">
      <c r="A14" s="4">
        <v>1</v>
      </c>
      <c r="B14" s="15" t="s">
        <v>64</v>
      </c>
      <c r="C14" s="5">
        <v>2</v>
      </c>
      <c r="D14" s="5">
        <v>4</v>
      </c>
      <c r="E14" s="1"/>
      <c r="F14" s="1"/>
      <c r="G14" s="1"/>
      <c r="H14" s="16">
        <v>58280</v>
      </c>
      <c r="I14" s="5" t="s">
        <v>21</v>
      </c>
      <c r="J14" s="17">
        <v>500</v>
      </c>
      <c r="K14" s="17">
        <f t="shared" si="1"/>
        <v>3900</v>
      </c>
      <c r="L14" s="4"/>
      <c r="M14" s="4" t="s">
        <v>6</v>
      </c>
      <c r="N14" s="4" t="s">
        <v>26</v>
      </c>
      <c r="O14" s="45"/>
      <c r="P14" s="12" t="s">
        <v>11</v>
      </c>
      <c r="S14" s="12" t="s">
        <v>27</v>
      </c>
      <c r="U14" s="12">
        <v>16</v>
      </c>
      <c r="V14" s="12">
        <v>17</v>
      </c>
      <c r="W14" s="8">
        <f t="shared" si="0"/>
        <v>33</v>
      </c>
    </row>
    <row r="15" spans="1:30" ht="21.75" customHeight="1" x14ac:dyDescent="0.25">
      <c r="A15" s="4">
        <v>2</v>
      </c>
      <c r="B15" s="15" t="s">
        <v>65</v>
      </c>
      <c r="C15" s="5">
        <v>1</v>
      </c>
      <c r="D15" s="5">
        <v>2</v>
      </c>
      <c r="E15" s="1"/>
      <c r="F15" s="1"/>
      <c r="G15" s="1"/>
      <c r="H15" s="16">
        <v>58610</v>
      </c>
      <c r="I15" s="5" t="s">
        <v>21</v>
      </c>
      <c r="J15" s="17">
        <v>400</v>
      </c>
      <c r="K15" s="17">
        <f t="shared" si="1"/>
        <v>4300</v>
      </c>
      <c r="L15" s="4"/>
      <c r="M15" s="4" t="s">
        <v>6</v>
      </c>
      <c r="N15" s="4" t="s">
        <v>26</v>
      </c>
      <c r="O15" s="45"/>
      <c r="P15" s="12" t="s">
        <v>11</v>
      </c>
      <c r="S15" s="12" t="s">
        <v>4</v>
      </c>
      <c r="U15" s="12">
        <v>2</v>
      </c>
      <c r="V15" s="12">
        <v>2</v>
      </c>
      <c r="W15" s="8">
        <f t="shared" si="0"/>
        <v>4</v>
      </c>
      <c r="AD15" s="12" t="s">
        <v>116</v>
      </c>
    </row>
    <row r="16" spans="1:30" ht="21.75" customHeight="1" x14ac:dyDescent="0.25">
      <c r="A16" s="4">
        <v>3</v>
      </c>
      <c r="B16" s="15" t="s">
        <v>66</v>
      </c>
      <c r="C16" s="5">
        <v>2</v>
      </c>
      <c r="D16" s="5">
        <v>4</v>
      </c>
      <c r="E16" s="1"/>
      <c r="F16" s="1"/>
      <c r="G16" s="1"/>
      <c r="H16" s="16">
        <v>59040</v>
      </c>
      <c r="I16" s="5" t="s">
        <v>21</v>
      </c>
      <c r="J16" s="17">
        <v>400</v>
      </c>
      <c r="K16" s="17">
        <f t="shared" si="1"/>
        <v>4700</v>
      </c>
      <c r="L16" s="4"/>
      <c r="M16" s="4"/>
      <c r="N16" s="4" t="s">
        <v>26</v>
      </c>
      <c r="O16" s="45"/>
      <c r="P16" s="12" t="s">
        <v>11</v>
      </c>
      <c r="R16" s="12">
        <v>5</v>
      </c>
      <c r="S16" s="8" t="s">
        <v>37</v>
      </c>
      <c r="W16" s="8"/>
      <c r="AD16" s="12" t="s">
        <v>117</v>
      </c>
    </row>
    <row r="17" spans="1:30" ht="21.75" customHeight="1" x14ac:dyDescent="0.25">
      <c r="A17" s="4">
        <v>4</v>
      </c>
      <c r="B17" s="15" t="s">
        <v>67</v>
      </c>
      <c r="C17" s="5">
        <v>2</v>
      </c>
      <c r="D17" s="5">
        <v>4</v>
      </c>
      <c r="E17" s="1"/>
      <c r="F17" s="1"/>
      <c r="G17" s="1"/>
      <c r="H17" s="16">
        <v>59390</v>
      </c>
      <c r="I17" s="5" t="s">
        <v>21</v>
      </c>
      <c r="J17" s="17">
        <v>500</v>
      </c>
      <c r="K17" s="17">
        <f t="shared" si="1"/>
        <v>5200</v>
      </c>
      <c r="L17" s="4"/>
      <c r="M17" s="4" t="s">
        <v>27</v>
      </c>
      <c r="N17" s="4" t="s">
        <v>26</v>
      </c>
      <c r="O17" s="45"/>
      <c r="P17" s="12" t="s">
        <v>11</v>
      </c>
      <c r="R17" s="12">
        <v>6</v>
      </c>
      <c r="S17" s="8" t="s">
        <v>29</v>
      </c>
      <c r="U17" s="12">
        <v>1</v>
      </c>
      <c r="V17" s="12">
        <v>1</v>
      </c>
      <c r="W17" s="8" t="s">
        <v>43</v>
      </c>
      <c r="AD17" s="12" t="s">
        <v>118</v>
      </c>
    </row>
    <row r="18" spans="1:30" ht="21.75" customHeight="1" x14ac:dyDescent="0.25">
      <c r="A18" s="4">
        <v>5</v>
      </c>
      <c r="B18" s="15" t="s">
        <v>68</v>
      </c>
      <c r="C18" s="5">
        <v>2</v>
      </c>
      <c r="D18" s="5">
        <v>4</v>
      </c>
      <c r="E18" s="1"/>
      <c r="F18" s="1"/>
      <c r="G18" s="1"/>
      <c r="H18" s="16">
        <v>59820</v>
      </c>
      <c r="I18" s="5" t="s">
        <v>21</v>
      </c>
      <c r="J18" s="17">
        <v>400</v>
      </c>
      <c r="K18" s="17">
        <f t="shared" si="1"/>
        <v>5600</v>
      </c>
      <c r="L18" s="4"/>
      <c r="M18" s="4" t="s">
        <v>6</v>
      </c>
      <c r="N18" s="4" t="s">
        <v>26</v>
      </c>
      <c r="O18" s="45"/>
      <c r="P18" s="12" t="s">
        <v>11</v>
      </c>
      <c r="S18" s="12" t="s">
        <v>31</v>
      </c>
      <c r="U18" s="12">
        <v>9</v>
      </c>
      <c r="V18" s="12">
        <v>9</v>
      </c>
      <c r="W18" s="8">
        <f t="shared" si="0"/>
        <v>18</v>
      </c>
      <c r="X18" s="8">
        <f>+W18+V17+U17</f>
        <v>20</v>
      </c>
      <c r="AD18" s="12" t="s">
        <v>119</v>
      </c>
    </row>
    <row r="19" spans="1:30" ht="21.75" customHeight="1" x14ac:dyDescent="0.25">
      <c r="A19" s="4">
        <v>6</v>
      </c>
      <c r="B19" s="15" t="s">
        <v>69</v>
      </c>
      <c r="C19" s="5">
        <v>1</v>
      </c>
      <c r="D19" s="5">
        <v>2</v>
      </c>
      <c r="E19" s="1"/>
      <c r="F19" s="1"/>
      <c r="G19" s="1"/>
      <c r="H19" s="16">
        <v>60250</v>
      </c>
      <c r="I19" s="5" t="s">
        <v>21</v>
      </c>
      <c r="J19" s="17">
        <v>500</v>
      </c>
      <c r="K19" s="17">
        <f t="shared" si="1"/>
        <v>6100</v>
      </c>
      <c r="L19" s="4"/>
      <c r="M19" s="4"/>
      <c r="N19" s="4" t="s">
        <v>26</v>
      </c>
      <c r="O19" s="45"/>
      <c r="P19" s="12" t="s">
        <v>11</v>
      </c>
      <c r="R19" s="12">
        <v>7</v>
      </c>
      <c r="S19" s="12" t="s">
        <v>4</v>
      </c>
      <c r="U19" s="12">
        <v>3</v>
      </c>
      <c r="V19" s="12">
        <v>3</v>
      </c>
      <c r="W19" s="8">
        <f t="shared" si="0"/>
        <v>6</v>
      </c>
      <c r="AD19" s="12" t="s">
        <v>120</v>
      </c>
    </row>
    <row r="20" spans="1:30" ht="21.75" customHeight="1" x14ac:dyDescent="0.25">
      <c r="A20" s="4">
        <v>7</v>
      </c>
      <c r="B20" s="15" t="s">
        <v>70</v>
      </c>
      <c r="C20" s="5">
        <v>2</v>
      </c>
      <c r="D20" s="5">
        <v>4</v>
      </c>
      <c r="E20" s="1"/>
      <c r="F20" s="1"/>
      <c r="G20" s="1"/>
      <c r="H20" s="16">
        <v>60770</v>
      </c>
      <c r="I20" s="5" t="s">
        <v>21</v>
      </c>
      <c r="J20" s="17">
        <v>500</v>
      </c>
      <c r="K20" s="17">
        <f t="shared" si="1"/>
        <v>6600</v>
      </c>
      <c r="L20" s="4"/>
      <c r="M20" s="4"/>
      <c r="N20" s="4" t="s">
        <v>26</v>
      </c>
      <c r="O20" s="45"/>
      <c r="P20" s="12" t="s">
        <v>11</v>
      </c>
      <c r="R20" s="12">
        <v>8</v>
      </c>
      <c r="S20" s="8" t="s">
        <v>38</v>
      </c>
      <c r="W20" s="8"/>
      <c r="AD20" s="12" t="s">
        <v>121</v>
      </c>
    </row>
    <row r="21" spans="1:30" ht="21.75" customHeight="1" x14ac:dyDescent="0.25">
      <c r="A21" s="4">
        <v>8</v>
      </c>
      <c r="B21" s="15" t="s">
        <v>71</v>
      </c>
      <c r="C21" s="5">
        <v>1</v>
      </c>
      <c r="D21" s="5">
        <v>2</v>
      </c>
      <c r="E21" s="1"/>
      <c r="F21" s="1"/>
      <c r="G21" s="1"/>
      <c r="H21" s="16">
        <v>62070</v>
      </c>
      <c r="I21" s="5" t="s">
        <v>21</v>
      </c>
      <c r="J21" s="17">
        <v>500</v>
      </c>
      <c r="K21" s="17">
        <f t="shared" si="1"/>
        <v>7100</v>
      </c>
      <c r="L21" s="4"/>
      <c r="M21" s="4"/>
      <c r="N21" s="4" t="s">
        <v>26</v>
      </c>
      <c r="O21" s="45"/>
      <c r="P21" s="12" t="s">
        <v>11</v>
      </c>
      <c r="R21" s="12">
        <v>9</v>
      </c>
      <c r="S21" s="12" t="s">
        <v>27</v>
      </c>
      <c r="U21" s="12">
        <v>12</v>
      </c>
      <c r="V21" s="12">
        <v>11</v>
      </c>
      <c r="W21" s="8">
        <f t="shared" si="0"/>
        <v>23</v>
      </c>
      <c r="AD21" s="12" t="s">
        <v>122</v>
      </c>
    </row>
    <row r="22" spans="1:30" ht="21.75" customHeight="1" x14ac:dyDescent="0.25">
      <c r="A22" s="7" t="s">
        <v>46</v>
      </c>
      <c r="B22" s="35" t="s">
        <v>142</v>
      </c>
      <c r="C22" s="35"/>
      <c r="D22" s="35"/>
      <c r="E22" s="36"/>
      <c r="F22" s="1"/>
      <c r="G22" s="1"/>
      <c r="H22" s="16">
        <v>62530</v>
      </c>
      <c r="I22" s="5" t="s">
        <v>21</v>
      </c>
      <c r="J22" s="17">
        <v>400</v>
      </c>
      <c r="K22" s="17">
        <f t="shared" si="1"/>
        <v>7500</v>
      </c>
      <c r="L22" s="4"/>
      <c r="M22" s="4" t="s">
        <v>6</v>
      </c>
      <c r="N22" s="4" t="s">
        <v>26</v>
      </c>
      <c r="O22" s="45"/>
      <c r="P22" s="12" t="s">
        <v>11</v>
      </c>
      <c r="S22" s="12" t="s">
        <v>4</v>
      </c>
      <c r="U22" s="12">
        <v>3</v>
      </c>
      <c r="V22" s="12">
        <v>1</v>
      </c>
      <c r="W22" s="8">
        <f t="shared" si="0"/>
        <v>4</v>
      </c>
      <c r="AC22" s="12">
        <f>70.55-3.45</f>
        <v>67.099999999999994</v>
      </c>
    </row>
    <row r="23" spans="1:30" ht="21.75" customHeight="1" x14ac:dyDescent="0.25">
      <c r="A23" s="4">
        <v>1</v>
      </c>
      <c r="B23" s="15" t="s">
        <v>72</v>
      </c>
      <c r="C23" s="5">
        <v>2</v>
      </c>
      <c r="D23" s="5">
        <v>4</v>
      </c>
      <c r="E23" s="1"/>
      <c r="F23" s="1"/>
      <c r="G23" s="1"/>
      <c r="H23" s="16">
        <v>63300</v>
      </c>
      <c r="I23" s="5" t="s">
        <v>21</v>
      </c>
      <c r="J23" s="17">
        <v>800</v>
      </c>
      <c r="K23" s="17">
        <f t="shared" si="1"/>
        <v>8300</v>
      </c>
      <c r="L23" s="4"/>
      <c r="M23" s="4"/>
      <c r="N23" s="4" t="s">
        <v>26</v>
      </c>
      <c r="O23" s="45"/>
      <c r="P23" s="12" t="s">
        <v>11</v>
      </c>
      <c r="R23" s="12">
        <v>10</v>
      </c>
      <c r="S23" s="8" t="s">
        <v>39</v>
      </c>
      <c r="W23" s="8"/>
      <c r="AD23" s="12" t="s">
        <v>124</v>
      </c>
    </row>
    <row r="24" spans="1:30" ht="21.75" customHeight="1" x14ac:dyDescent="0.25">
      <c r="A24" s="4">
        <v>2</v>
      </c>
      <c r="B24" s="15" t="s">
        <v>73</v>
      </c>
      <c r="C24" s="5">
        <v>2</v>
      </c>
      <c r="D24" s="5">
        <v>4</v>
      </c>
      <c r="E24" s="1"/>
      <c r="F24" s="1"/>
      <c r="G24" s="1"/>
      <c r="H24" s="16">
        <v>64210</v>
      </c>
      <c r="I24" s="5" t="s">
        <v>21</v>
      </c>
      <c r="J24" s="17">
        <v>700</v>
      </c>
      <c r="K24" s="17">
        <f t="shared" si="1"/>
        <v>9000</v>
      </c>
      <c r="L24" s="4"/>
      <c r="M24" s="4" t="s">
        <v>6</v>
      </c>
      <c r="N24" s="4" t="s">
        <v>26</v>
      </c>
      <c r="O24" s="45"/>
      <c r="P24" s="12" t="s">
        <v>11</v>
      </c>
      <c r="S24" s="12" t="s">
        <v>27</v>
      </c>
      <c r="U24" s="12">
        <v>5</v>
      </c>
      <c r="V24" s="12">
        <v>5</v>
      </c>
      <c r="W24" s="8">
        <f t="shared" si="0"/>
        <v>10</v>
      </c>
      <c r="Y24" s="12">
        <f>+X26+X27</f>
        <v>160</v>
      </c>
      <c r="AD24" s="12" t="s">
        <v>125</v>
      </c>
    </row>
    <row r="25" spans="1:30" ht="21.75" customHeight="1" x14ac:dyDescent="0.25">
      <c r="A25" s="4">
        <v>3</v>
      </c>
      <c r="B25" s="15" t="s">
        <v>74</v>
      </c>
      <c r="C25" s="5">
        <v>1</v>
      </c>
      <c r="D25" s="5">
        <v>2</v>
      </c>
      <c r="E25" s="1"/>
      <c r="F25" s="1"/>
      <c r="G25" s="1"/>
      <c r="H25" s="16">
        <v>64330</v>
      </c>
      <c r="I25" s="5" t="s">
        <v>21</v>
      </c>
      <c r="J25" s="17">
        <v>400</v>
      </c>
      <c r="K25" s="17">
        <f t="shared" si="1"/>
        <v>9400</v>
      </c>
      <c r="L25" s="4"/>
      <c r="M25" s="4"/>
      <c r="N25" s="4" t="s">
        <v>26</v>
      </c>
      <c r="O25" s="45"/>
      <c r="P25" s="12" t="s">
        <v>11</v>
      </c>
      <c r="R25" s="12">
        <v>11</v>
      </c>
      <c r="S25" s="12" t="s">
        <v>4</v>
      </c>
      <c r="U25" s="12">
        <v>1</v>
      </c>
      <c r="V25" s="12">
        <v>0</v>
      </c>
      <c r="W25" s="8">
        <f t="shared" si="0"/>
        <v>1</v>
      </c>
      <c r="X25" s="12">
        <f>+X26+W5</f>
        <v>109</v>
      </c>
      <c r="AD25" s="12" t="s">
        <v>126</v>
      </c>
    </row>
    <row r="26" spans="1:30" ht="21.75" customHeight="1" x14ac:dyDescent="0.25">
      <c r="A26" s="4">
        <v>4</v>
      </c>
      <c r="B26" s="15" t="s">
        <v>75</v>
      </c>
      <c r="C26" s="5">
        <v>1</v>
      </c>
      <c r="D26" s="5">
        <v>2</v>
      </c>
      <c r="E26" s="1"/>
      <c r="F26" s="1"/>
      <c r="G26" s="1"/>
      <c r="H26" s="16">
        <v>65130</v>
      </c>
      <c r="I26" s="5" t="s">
        <v>21</v>
      </c>
      <c r="J26" s="17">
        <v>600</v>
      </c>
      <c r="K26" s="17">
        <f t="shared" si="1"/>
        <v>10000</v>
      </c>
      <c r="L26" s="4"/>
      <c r="M26" s="4"/>
      <c r="N26" s="4">
        <v>3</v>
      </c>
      <c r="O26" s="45"/>
      <c r="S26" s="8" t="s">
        <v>40</v>
      </c>
      <c r="W26" s="8"/>
      <c r="X26" s="12">
        <f>+W14+W7+W11+W6</f>
        <v>95</v>
      </c>
      <c r="AD26" s="12" t="s">
        <v>127</v>
      </c>
    </row>
    <row r="27" spans="1:30" ht="21.75" customHeight="1" x14ac:dyDescent="0.25">
      <c r="A27" s="4">
        <v>5</v>
      </c>
      <c r="B27" s="15" t="s">
        <v>76</v>
      </c>
      <c r="C27" s="5">
        <v>2</v>
      </c>
      <c r="D27" s="5">
        <v>4</v>
      </c>
      <c r="E27" s="1"/>
      <c r="F27" s="1"/>
      <c r="G27" s="1"/>
      <c r="H27" s="16">
        <v>65540</v>
      </c>
      <c r="I27" s="5" t="s">
        <v>21</v>
      </c>
      <c r="J27" s="17">
        <v>400</v>
      </c>
      <c r="K27" s="17">
        <f t="shared" si="1"/>
        <v>10400</v>
      </c>
      <c r="L27" s="4"/>
      <c r="M27" s="4"/>
      <c r="N27" s="4">
        <v>3</v>
      </c>
      <c r="O27" s="45"/>
      <c r="S27" s="12" t="s">
        <v>27</v>
      </c>
      <c r="U27" s="12">
        <v>7</v>
      </c>
      <c r="V27" s="12">
        <v>7</v>
      </c>
      <c r="W27" s="8">
        <f t="shared" si="0"/>
        <v>14</v>
      </c>
      <c r="X27" s="12">
        <f>+W27+W24+W21+W18</f>
        <v>65</v>
      </c>
      <c r="Y27" s="12">
        <f>+W15+W12+W8</f>
        <v>11</v>
      </c>
      <c r="AD27" s="12" t="s">
        <v>128</v>
      </c>
    </row>
    <row r="28" spans="1:30" ht="21.75" customHeight="1" x14ac:dyDescent="0.25">
      <c r="A28" s="4">
        <v>6</v>
      </c>
      <c r="B28" s="15" t="s">
        <v>77</v>
      </c>
      <c r="C28" s="5">
        <v>2</v>
      </c>
      <c r="D28" s="5">
        <v>4</v>
      </c>
      <c r="E28" s="1"/>
      <c r="F28" s="1"/>
      <c r="G28" s="1"/>
      <c r="H28" s="16">
        <v>66280</v>
      </c>
      <c r="I28" s="5" t="s">
        <v>21</v>
      </c>
      <c r="J28" s="17">
        <v>900</v>
      </c>
      <c r="K28" s="17">
        <f t="shared" si="1"/>
        <v>11300</v>
      </c>
      <c r="L28" s="4"/>
      <c r="M28" s="4"/>
      <c r="N28" s="4">
        <v>3</v>
      </c>
      <c r="O28" s="45"/>
      <c r="S28" s="12" t="s">
        <v>4</v>
      </c>
      <c r="U28" s="12">
        <v>3</v>
      </c>
      <c r="V28" s="12">
        <v>1</v>
      </c>
      <c r="W28" s="8">
        <f t="shared" si="0"/>
        <v>4</v>
      </c>
      <c r="X28" s="12">
        <f>+W6+X27+X26</f>
        <v>188</v>
      </c>
      <c r="Y28" s="12">
        <f>+W28+W25+W22+W19</f>
        <v>15</v>
      </c>
      <c r="AD28" s="12" t="s">
        <v>129</v>
      </c>
    </row>
    <row r="29" spans="1:30" ht="21.75" customHeight="1" x14ac:dyDescent="0.25">
      <c r="A29" s="4">
        <v>7</v>
      </c>
      <c r="B29" s="15" t="s">
        <v>78</v>
      </c>
      <c r="C29" s="5">
        <v>2</v>
      </c>
      <c r="D29" s="5">
        <v>4</v>
      </c>
      <c r="E29" s="1"/>
      <c r="F29" s="1"/>
      <c r="G29" s="1"/>
      <c r="H29" s="16">
        <v>66970</v>
      </c>
      <c r="I29" s="5" t="s">
        <v>21</v>
      </c>
      <c r="J29" s="17">
        <v>600</v>
      </c>
      <c r="K29" s="17">
        <f t="shared" si="1"/>
        <v>11900</v>
      </c>
      <c r="L29" s="4"/>
      <c r="M29" s="4"/>
      <c r="N29" s="4" t="s">
        <v>26</v>
      </c>
      <c r="O29" s="45"/>
      <c r="P29" s="12" t="s">
        <v>11</v>
      </c>
      <c r="R29" s="12">
        <v>12</v>
      </c>
      <c r="X29" s="12">
        <f>+X28+W5</f>
        <v>202</v>
      </c>
      <c r="AD29" s="12" t="s">
        <v>130</v>
      </c>
    </row>
    <row r="30" spans="1:30" ht="21.75" customHeight="1" x14ac:dyDescent="0.25">
      <c r="A30" s="4">
        <v>8</v>
      </c>
      <c r="B30" s="15" t="s">
        <v>79</v>
      </c>
      <c r="C30" s="5">
        <v>2</v>
      </c>
      <c r="D30" s="5">
        <v>4</v>
      </c>
      <c r="E30" s="1"/>
      <c r="F30" s="1"/>
      <c r="G30" s="1"/>
      <c r="H30" s="16">
        <v>67310</v>
      </c>
      <c r="I30" s="5" t="s">
        <v>21</v>
      </c>
      <c r="J30" s="17">
        <v>600</v>
      </c>
      <c r="K30" s="17">
        <f t="shared" si="1"/>
        <v>12500</v>
      </c>
      <c r="L30" s="4"/>
      <c r="M30" s="4"/>
      <c r="N30" s="4" t="s">
        <v>26</v>
      </c>
      <c r="O30" s="45"/>
      <c r="P30" s="12" t="s">
        <v>11</v>
      </c>
      <c r="R30" s="12">
        <v>13</v>
      </c>
      <c r="AD30" s="12" t="s">
        <v>131</v>
      </c>
    </row>
    <row r="31" spans="1:30" ht="21.75" customHeight="1" x14ac:dyDescent="0.25">
      <c r="A31" s="4">
        <v>9</v>
      </c>
      <c r="B31" s="15" t="s">
        <v>80</v>
      </c>
      <c r="C31" s="5">
        <v>2</v>
      </c>
      <c r="D31" s="5">
        <v>4</v>
      </c>
      <c r="E31" s="1"/>
      <c r="F31" s="1"/>
      <c r="G31" s="1"/>
      <c r="H31" s="16">
        <v>67980</v>
      </c>
      <c r="I31" s="5" t="s">
        <v>21</v>
      </c>
      <c r="J31" s="17">
        <v>500</v>
      </c>
      <c r="K31" s="17">
        <f t="shared" si="1"/>
        <v>13000</v>
      </c>
      <c r="L31" s="4"/>
      <c r="M31" s="4"/>
      <c r="N31" s="4">
        <v>3</v>
      </c>
      <c r="O31" s="45"/>
      <c r="S31" s="12">
        <v>4</v>
      </c>
      <c r="AD31" s="12" t="s">
        <v>132</v>
      </c>
    </row>
    <row r="32" spans="1:30" ht="21.75" customHeight="1" x14ac:dyDescent="0.25">
      <c r="A32" s="4">
        <v>10</v>
      </c>
      <c r="B32" s="15" t="s">
        <v>81</v>
      </c>
      <c r="C32" s="5">
        <v>2</v>
      </c>
      <c r="D32" s="5">
        <v>4</v>
      </c>
      <c r="E32" s="1"/>
      <c r="F32" s="1"/>
      <c r="G32" s="1"/>
      <c r="H32" s="16">
        <v>69380</v>
      </c>
      <c r="I32" s="18" t="s">
        <v>21</v>
      </c>
      <c r="J32" s="17">
        <v>1500</v>
      </c>
      <c r="K32" s="17">
        <f t="shared" si="1"/>
        <v>14500</v>
      </c>
      <c r="L32" s="4"/>
      <c r="M32" s="4"/>
      <c r="N32" s="4">
        <v>3</v>
      </c>
      <c r="O32" s="37" t="s">
        <v>9</v>
      </c>
      <c r="R32" s="12">
        <v>1</v>
      </c>
      <c r="AD32" s="12" t="s">
        <v>133</v>
      </c>
    </row>
    <row r="33" spans="1:29" ht="21.75" customHeight="1" x14ac:dyDescent="0.25">
      <c r="A33" s="7" t="s">
        <v>47</v>
      </c>
      <c r="B33" s="35" t="s">
        <v>143</v>
      </c>
      <c r="C33" s="35"/>
      <c r="D33" s="35"/>
      <c r="E33" s="36"/>
      <c r="F33" s="1"/>
      <c r="G33" s="1"/>
      <c r="H33" s="16">
        <v>71050</v>
      </c>
      <c r="I33" s="18" t="s">
        <v>22</v>
      </c>
      <c r="J33" s="17">
        <v>1400</v>
      </c>
      <c r="K33" s="17">
        <f t="shared" si="1"/>
        <v>15900</v>
      </c>
      <c r="L33" s="4"/>
      <c r="M33" s="4"/>
      <c r="N33" s="4">
        <v>3</v>
      </c>
      <c r="O33" s="37"/>
      <c r="R33" s="12">
        <v>2</v>
      </c>
      <c r="AC33" s="12">
        <f>16.01-6.4</f>
        <v>9.6100000000000012</v>
      </c>
    </row>
    <row r="34" spans="1:29" ht="21.75" customHeight="1" x14ac:dyDescent="0.25">
      <c r="A34" s="4">
        <v>1</v>
      </c>
      <c r="B34" s="15" t="s">
        <v>82</v>
      </c>
      <c r="C34" s="5">
        <v>1</v>
      </c>
      <c r="D34" s="5">
        <v>2</v>
      </c>
      <c r="E34" s="1"/>
      <c r="F34" s="1"/>
      <c r="G34" s="1"/>
      <c r="H34" s="16">
        <v>71900</v>
      </c>
      <c r="I34" s="18" t="s">
        <v>21</v>
      </c>
      <c r="J34" s="17">
        <v>1200</v>
      </c>
      <c r="K34" s="17">
        <f t="shared" si="1"/>
        <v>17100</v>
      </c>
      <c r="L34" s="4"/>
      <c r="M34" s="4"/>
      <c r="N34" s="4">
        <v>3</v>
      </c>
      <c r="O34" s="37"/>
      <c r="R34" s="12">
        <v>3</v>
      </c>
    </row>
    <row r="35" spans="1:29" ht="21.75" customHeight="1" x14ac:dyDescent="0.25">
      <c r="A35" s="4">
        <v>2</v>
      </c>
      <c r="B35" s="15" t="s">
        <v>83</v>
      </c>
      <c r="C35" s="5">
        <v>1</v>
      </c>
      <c r="D35" s="5">
        <v>2</v>
      </c>
      <c r="E35" s="1"/>
      <c r="F35" s="1"/>
      <c r="G35" s="1"/>
      <c r="H35" s="16">
        <v>73130</v>
      </c>
      <c r="I35" s="18" t="s">
        <v>21</v>
      </c>
      <c r="J35" s="17">
        <v>1100</v>
      </c>
      <c r="K35" s="17">
        <f t="shared" si="1"/>
        <v>18200</v>
      </c>
      <c r="L35" s="4"/>
      <c r="M35" s="4"/>
      <c r="N35" s="4">
        <v>3</v>
      </c>
      <c r="O35" s="37"/>
      <c r="R35" s="12">
        <v>4</v>
      </c>
    </row>
    <row r="36" spans="1:29" ht="21.75" customHeight="1" x14ac:dyDescent="0.25">
      <c r="A36" s="7" t="s">
        <v>48</v>
      </c>
      <c r="B36" s="35" t="s">
        <v>144</v>
      </c>
      <c r="C36" s="35"/>
      <c r="D36" s="35"/>
      <c r="E36" s="36"/>
      <c r="F36" s="1"/>
      <c r="G36" s="1"/>
      <c r="H36" s="16">
        <v>73490</v>
      </c>
      <c r="I36" s="18" t="s">
        <v>21</v>
      </c>
      <c r="J36" s="17">
        <v>600</v>
      </c>
      <c r="K36" s="17">
        <f t="shared" si="1"/>
        <v>18800</v>
      </c>
      <c r="L36" s="4"/>
      <c r="M36" s="4"/>
      <c r="N36" s="4">
        <v>3</v>
      </c>
      <c r="O36" s="37"/>
      <c r="R36" s="12">
        <v>5</v>
      </c>
      <c r="AC36" s="12">
        <f>114.1-13.8</f>
        <v>100.3</v>
      </c>
    </row>
    <row r="37" spans="1:29" ht="21.75" customHeight="1" x14ac:dyDescent="0.25">
      <c r="A37" s="4">
        <v>1</v>
      </c>
      <c r="B37" s="15" t="s">
        <v>84</v>
      </c>
      <c r="C37" s="5">
        <v>2</v>
      </c>
      <c r="D37" s="5">
        <v>4</v>
      </c>
      <c r="E37" s="1"/>
      <c r="F37" s="1"/>
      <c r="G37" s="1"/>
      <c r="H37" s="16">
        <v>74405</v>
      </c>
      <c r="I37" s="18" t="s">
        <v>21</v>
      </c>
      <c r="J37" s="17">
        <v>500</v>
      </c>
      <c r="K37" s="17">
        <f t="shared" si="1"/>
        <v>19300</v>
      </c>
      <c r="L37" s="4"/>
      <c r="M37" s="4" t="s">
        <v>27</v>
      </c>
      <c r="N37" s="4">
        <v>3</v>
      </c>
      <c r="O37" s="37"/>
      <c r="R37" s="12">
        <v>6</v>
      </c>
    </row>
    <row r="38" spans="1:29" ht="21.75" customHeight="1" x14ac:dyDescent="0.25">
      <c r="A38" s="4">
        <v>2</v>
      </c>
      <c r="B38" s="15" t="s">
        <v>85</v>
      </c>
      <c r="C38" s="5">
        <v>2</v>
      </c>
      <c r="D38" s="5">
        <v>4</v>
      </c>
      <c r="E38" s="1"/>
      <c r="F38" s="1"/>
      <c r="G38" s="1"/>
      <c r="H38" s="16">
        <v>74840</v>
      </c>
      <c r="I38" s="18" t="s">
        <v>21</v>
      </c>
      <c r="J38" s="17">
        <v>500</v>
      </c>
      <c r="K38" s="17">
        <f t="shared" si="1"/>
        <v>19800</v>
      </c>
      <c r="L38" s="4"/>
      <c r="M38" s="4"/>
      <c r="N38" s="4">
        <v>3</v>
      </c>
      <c r="O38" s="37"/>
      <c r="R38" s="12">
        <v>7</v>
      </c>
    </row>
    <row r="39" spans="1:29" ht="21.75" customHeight="1" x14ac:dyDescent="0.3">
      <c r="A39" s="9">
        <v>3</v>
      </c>
      <c r="B39" s="19" t="s">
        <v>86</v>
      </c>
      <c r="C39" s="5">
        <v>2</v>
      </c>
      <c r="D39" s="5">
        <v>4</v>
      </c>
      <c r="E39" s="1"/>
      <c r="F39" s="1"/>
      <c r="G39" s="1"/>
      <c r="H39" s="16"/>
      <c r="I39" s="18"/>
      <c r="J39" s="17"/>
      <c r="K39" s="17"/>
      <c r="L39" s="4"/>
      <c r="M39" s="4"/>
      <c r="N39" s="4"/>
      <c r="O39" s="37"/>
    </row>
    <row r="40" spans="1:29" ht="21.75" customHeight="1" x14ac:dyDescent="0.3">
      <c r="A40" s="9">
        <v>4</v>
      </c>
      <c r="B40" s="19" t="s">
        <v>87</v>
      </c>
      <c r="C40" s="5">
        <v>2</v>
      </c>
      <c r="D40" s="5">
        <v>4</v>
      </c>
      <c r="E40" s="1"/>
      <c r="F40" s="1"/>
      <c r="G40" s="1"/>
      <c r="H40" s="16">
        <v>75770</v>
      </c>
      <c r="I40" s="18" t="s">
        <v>21</v>
      </c>
      <c r="J40" s="17">
        <v>800</v>
      </c>
      <c r="K40" s="17">
        <f>+K38+J40</f>
        <v>20600</v>
      </c>
      <c r="L40" s="4"/>
      <c r="M40" s="4"/>
      <c r="N40" s="4">
        <v>3</v>
      </c>
      <c r="O40" s="37"/>
      <c r="R40" s="12">
        <v>8</v>
      </c>
    </row>
    <row r="41" spans="1:29" ht="21.75" customHeight="1" x14ac:dyDescent="0.3">
      <c r="A41" s="9">
        <v>5</v>
      </c>
      <c r="B41" s="19" t="s">
        <v>88</v>
      </c>
      <c r="C41" s="5">
        <v>2</v>
      </c>
      <c r="D41" s="5">
        <v>4</v>
      </c>
      <c r="E41" s="1"/>
      <c r="F41" s="1"/>
      <c r="G41" s="1"/>
      <c r="H41" s="16">
        <v>76350</v>
      </c>
      <c r="I41" s="18" t="s">
        <v>21</v>
      </c>
      <c r="J41" s="17">
        <v>600</v>
      </c>
      <c r="K41" s="17">
        <f t="shared" si="1"/>
        <v>21200</v>
      </c>
      <c r="L41" s="4"/>
      <c r="M41" s="4"/>
      <c r="N41" s="4">
        <v>3</v>
      </c>
      <c r="O41" s="37"/>
      <c r="R41" s="12">
        <v>9</v>
      </c>
    </row>
    <row r="42" spans="1:29" ht="21.75" customHeight="1" x14ac:dyDescent="0.3">
      <c r="A42" s="9">
        <v>6</v>
      </c>
      <c r="B42" s="19" t="s">
        <v>89</v>
      </c>
      <c r="C42" s="5">
        <v>2</v>
      </c>
      <c r="D42" s="5">
        <v>4</v>
      </c>
      <c r="E42" s="1"/>
      <c r="F42" s="1"/>
      <c r="G42" s="1"/>
      <c r="H42" s="16">
        <v>77180</v>
      </c>
      <c r="I42" s="18" t="s">
        <v>21</v>
      </c>
      <c r="J42" s="17">
        <v>800</v>
      </c>
      <c r="K42" s="17">
        <f t="shared" si="1"/>
        <v>22000</v>
      </c>
      <c r="L42" s="4"/>
      <c r="M42" s="4"/>
      <c r="N42" s="4">
        <v>3</v>
      </c>
      <c r="O42" s="37"/>
      <c r="R42" s="12">
        <v>10</v>
      </c>
    </row>
    <row r="43" spans="1:29" ht="21.75" customHeight="1" x14ac:dyDescent="0.3">
      <c r="A43" s="9">
        <v>7</v>
      </c>
      <c r="B43" s="19" t="s">
        <v>90</v>
      </c>
      <c r="C43" s="5">
        <v>2</v>
      </c>
      <c r="D43" s="5">
        <v>4</v>
      </c>
      <c r="E43" s="1"/>
      <c r="F43" s="1"/>
      <c r="G43" s="1"/>
      <c r="H43" s="16"/>
      <c r="I43" s="18"/>
      <c r="J43" s="17"/>
      <c r="K43" s="17"/>
      <c r="L43" s="4"/>
      <c r="M43" s="4"/>
      <c r="N43" s="4"/>
      <c r="O43" s="37"/>
    </row>
    <row r="44" spans="1:29" ht="21.75" customHeight="1" x14ac:dyDescent="0.3">
      <c r="A44" s="9">
        <v>8</v>
      </c>
      <c r="B44" s="19" t="s">
        <v>91</v>
      </c>
      <c r="C44" s="5">
        <v>2</v>
      </c>
      <c r="D44" s="5">
        <v>4</v>
      </c>
      <c r="E44" s="1"/>
      <c r="F44" s="1"/>
      <c r="G44" s="1"/>
      <c r="H44" s="16">
        <v>77980</v>
      </c>
      <c r="I44" s="18" t="s">
        <v>21</v>
      </c>
      <c r="J44" s="17">
        <v>700</v>
      </c>
      <c r="K44" s="17">
        <f>+K42+J44</f>
        <v>22700</v>
      </c>
      <c r="L44" s="4"/>
      <c r="M44" s="4"/>
      <c r="N44" s="4">
        <v>3</v>
      </c>
      <c r="O44" s="37"/>
      <c r="R44" s="12">
        <v>11</v>
      </c>
    </row>
    <row r="45" spans="1:29" ht="21.75" customHeight="1" x14ac:dyDescent="0.3">
      <c r="A45" s="9">
        <v>9</v>
      </c>
      <c r="B45" s="19" t="s">
        <v>92</v>
      </c>
      <c r="C45" s="5">
        <v>2</v>
      </c>
      <c r="D45" s="5">
        <v>4</v>
      </c>
      <c r="E45" s="1"/>
      <c r="F45" s="1"/>
      <c r="G45" s="1"/>
      <c r="H45" s="16">
        <v>78740</v>
      </c>
      <c r="I45" s="18" t="s">
        <v>21</v>
      </c>
      <c r="J45" s="17">
        <v>800</v>
      </c>
      <c r="K45" s="17">
        <f t="shared" si="1"/>
        <v>23500</v>
      </c>
      <c r="L45" s="4"/>
      <c r="M45" s="4"/>
      <c r="N45" s="4">
        <v>3</v>
      </c>
      <c r="O45" s="37"/>
      <c r="R45" s="12">
        <v>12</v>
      </c>
    </row>
    <row r="46" spans="1:29" ht="21.75" customHeight="1" x14ac:dyDescent="0.3">
      <c r="A46" s="9">
        <v>10</v>
      </c>
      <c r="B46" s="19" t="s">
        <v>93</v>
      </c>
      <c r="C46" s="5">
        <v>2</v>
      </c>
      <c r="D46" s="5">
        <v>4</v>
      </c>
      <c r="E46" s="1"/>
      <c r="F46" s="1"/>
      <c r="G46" s="1"/>
      <c r="H46" s="16">
        <v>79400</v>
      </c>
      <c r="I46" s="18" t="s">
        <v>21</v>
      </c>
      <c r="J46" s="17">
        <v>900</v>
      </c>
      <c r="K46" s="17">
        <f t="shared" si="1"/>
        <v>24400</v>
      </c>
      <c r="L46" s="4"/>
      <c r="M46" s="4"/>
      <c r="N46" s="4">
        <v>3</v>
      </c>
      <c r="O46" s="37"/>
      <c r="R46" s="12">
        <v>13</v>
      </c>
    </row>
    <row r="47" spans="1:29" ht="21.75" customHeight="1" x14ac:dyDescent="0.25">
      <c r="A47" s="7" t="s">
        <v>49</v>
      </c>
      <c r="B47" s="35" t="s">
        <v>145</v>
      </c>
      <c r="C47" s="35"/>
      <c r="D47" s="35"/>
      <c r="E47" s="36"/>
      <c r="F47" s="1"/>
      <c r="G47" s="1"/>
      <c r="H47" s="16">
        <v>80180</v>
      </c>
      <c r="I47" s="18" t="s">
        <v>21</v>
      </c>
      <c r="J47" s="17">
        <v>1000</v>
      </c>
      <c r="K47" s="17">
        <f t="shared" si="1"/>
        <v>25400</v>
      </c>
      <c r="L47" s="4"/>
      <c r="M47" s="4"/>
      <c r="N47" s="4">
        <v>3</v>
      </c>
      <c r="O47" s="37" t="s">
        <v>10</v>
      </c>
      <c r="Q47" s="12">
        <v>1</v>
      </c>
    </row>
    <row r="48" spans="1:29" ht="21.75" customHeight="1" x14ac:dyDescent="0.25">
      <c r="A48" s="4">
        <v>1</v>
      </c>
      <c r="B48" s="15" t="s">
        <v>94</v>
      </c>
      <c r="C48" s="5">
        <v>2</v>
      </c>
      <c r="D48" s="5">
        <v>4</v>
      </c>
      <c r="E48" s="1"/>
      <c r="F48" s="1"/>
      <c r="G48" s="1"/>
      <c r="H48" s="16">
        <v>81230</v>
      </c>
      <c r="I48" s="18" t="s">
        <v>21</v>
      </c>
      <c r="J48" s="17">
        <v>1000</v>
      </c>
      <c r="K48" s="17">
        <f t="shared" si="1"/>
        <v>26400</v>
      </c>
      <c r="L48" s="4"/>
      <c r="M48" s="4"/>
      <c r="N48" s="4">
        <v>3</v>
      </c>
      <c r="O48" s="37"/>
      <c r="Q48" s="12">
        <v>2</v>
      </c>
    </row>
    <row r="49" spans="1:30" ht="21.75" customHeight="1" x14ac:dyDescent="0.25">
      <c r="A49" s="7" t="s">
        <v>95</v>
      </c>
      <c r="B49" s="35" t="s">
        <v>146</v>
      </c>
      <c r="C49" s="35"/>
      <c r="D49" s="35"/>
      <c r="E49" s="36"/>
      <c r="F49" s="1"/>
      <c r="G49" s="1"/>
      <c r="H49" s="16">
        <v>82350</v>
      </c>
      <c r="I49" s="18" t="s">
        <v>21</v>
      </c>
      <c r="J49" s="17">
        <v>1000</v>
      </c>
      <c r="K49" s="17">
        <f t="shared" si="1"/>
        <v>27400</v>
      </c>
      <c r="L49" s="4"/>
      <c r="M49" s="4"/>
      <c r="N49" s="4">
        <v>3</v>
      </c>
      <c r="O49" s="37"/>
      <c r="Q49" s="12">
        <v>3</v>
      </c>
    </row>
    <row r="50" spans="1:30" ht="21.75" customHeight="1" x14ac:dyDescent="0.25">
      <c r="A50" s="4">
        <v>1</v>
      </c>
      <c r="B50" s="15" t="s">
        <v>96</v>
      </c>
      <c r="C50" s="5">
        <v>2</v>
      </c>
      <c r="D50" s="5">
        <v>4</v>
      </c>
      <c r="E50" s="1"/>
      <c r="F50" s="1"/>
      <c r="G50" s="1"/>
      <c r="H50" s="16"/>
      <c r="I50" s="18"/>
      <c r="J50" s="17"/>
      <c r="K50" s="17"/>
      <c r="L50" s="4"/>
      <c r="M50" s="4"/>
      <c r="N50" s="4"/>
      <c r="O50" s="37"/>
    </row>
    <row r="51" spans="1:30" ht="21.75" customHeight="1" x14ac:dyDescent="0.25">
      <c r="A51" s="20" t="s">
        <v>97</v>
      </c>
      <c r="B51" s="35" t="s">
        <v>147</v>
      </c>
      <c r="C51" s="35"/>
      <c r="D51" s="35"/>
      <c r="E51" s="36"/>
      <c r="F51" s="1"/>
      <c r="G51" s="1"/>
      <c r="H51" s="16">
        <v>83440</v>
      </c>
      <c r="I51" s="18" t="s">
        <v>21</v>
      </c>
      <c r="J51" s="17">
        <v>1000</v>
      </c>
      <c r="K51" s="17">
        <f>+K49+J51</f>
        <v>28400</v>
      </c>
      <c r="L51" s="4"/>
      <c r="M51" s="4"/>
      <c r="N51" s="4">
        <v>3</v>
      </c>
      <c r="O51" s="37"/>
      <c r="Q51" s="12">
        <v>4</v>
      </c>
      <c r="AC51" s="12">
        <f>15.02-3.62</f>
        <v>11.399999999999999</v>
      </c>
    </row>
    <row r="52" spans="1:30" ht="21.75" customHeight="1" x14ac:dyDescent="0.3">
      <c r="A52" s="9">
        <v>1</v>
      </c>
      <c r="B52" s="19" t="s">
        <v>98</v>
      </c>
      <c r="C52" s="5">
        <v>2</v>
      </c>
      <c r="D52" s="5">
        <v>4</v>
      </c>
      <c r="E52" s="1"/>
      <c r="F52" s="1"/>
      <c r="G52" s="1"/>
      <c r="H52" s="16"/>
      <c r="I52" s="18"/>
      <c r="J52" s="17"/>
      <c r="K52" s="17"/>
      <c r="L52" s="4"/>
      <c r="M52" s="4"/>
      <c r="N52" s="4"/>
      <c r="O52" s="37"/>
      <c r="AD52" s="12" t="s">
        <v>140</v>
      </c>
    </row>
    <row r="53" spans="1:30" ht="21.75" customHeight="1" x14ac:dyDescent="0.3">
      <c r="A53" s="9">
        <v>2</v>
      </c>
      <c r="B53" s="19" t="s">
        <v>99</v>
      </c>
      <c r="C53" s="5">
        <v>2</v>
      </c>
      <c r="D53" s="5">
        <v>4</v>
      </c>
      <c r="E53" s="1"/>
      <c r="F53" s="1"/>
      <c r="G53" s="1"/>
      <c r="H53" s="16">
        <v>84380</v>
      </c>
      <c r="I53" s="18" t="s">
        <v>21</v>
      </c>
      <c r="J53" s="17">
        <v>1000</v>
      </c>
      <c r="K53" s="17">
        <f>+K51+J53</f>
        <v>29400</v>
      </c>
      <c r="L53" s="4"/>
      <c r="M53" s="4"/>
      <c r="N53" s="4">
        <v>3</v>
      </c>
      <c r="O53" s="37"/>
      <c r="Q53" s="12">
        <v>5</v>
      </c>
      <c r="AD53" s="12" t="s">
        <v>141</v>
      </c>
    </row>
    <row r="54" spans="1:30" ht="21.75" customHeight="1" x14ac:dyDescent="0.25">
      <c r="A54" s="7" t="s">
        <v>100</v>
      </c>
      <c r="B54" s="35" t="s">
        <v>148</v>
      </c>
      <c r="C54" s="35"/>
      <c r="D54" s="35"/>
      <c r="E54" s="36"/>
      <c r="F54" s="1"/>
      <c r="G54" s="1"/>
      <c r="H54" s="16">
        <v>84810</v>
      </c>
      <c r="I54" s="18" t="s">
        <v>21</v>
      </c>
      <c r="J54" s="17">
        <v>700</v>
      </c>
      <c r="K54" s="17">
        <f t="shared" si="1"/>
        <v>30100</v>
      </c>
      <c r="L54" s="4"/>
      <c r="M54" s="4"/>
      <c r="N54" s="4">
        <v>3</v>
      </c>
      <c r="O54" s="37"/>
      <c r="Q54" s="12">
        <v>6</v>
      </c>
      <c r="AC54" s="12">
        <f>29-8.2</f>
        <v>20.8</v>
      </c>
    </row>
    <row r="55" spans="1:30" ht="21.75" customHeight="1" x14ac:dyDescent="0.3">
      <c r="A55" s="9">
        <v>1</v>
      </c>
      <c r="B55" s="19" t="s">
        <v>101</v>
      </c>
      <c r="C55" s="5">
        <v>2</v>
      </c>
      <c r="D55" s="5">
        <v>4</v>
      </c>
      <c r="E55" s="1"/>
      <c r="F55" s="1"/>
      <c r="G55" s="1"/>
      <c r="H55" s="21">
        <v>6280</v>
      </c>
      <c r="I55" s="18" t="s">
        <v>23</v>
      </c>
      <c r="J55" s="17">
        <v>800</v>
      </c>
      <c r="K55" s="17">
        <f t="shared" si="1"/>
        <v>30900</v>
      </c>
      <c r="L55" s="4"/>
      <c r="M55" s="4"/>
      <c r="N55" s="4">
        <v>3</v>
      </c>
      <c r="O55" s="37"/>
      <c r="Q55" s="12">
        <v>7</v>
      </c>
      <c r="AD55" s="12" t="s">
        <v>137</v>
      </c>
    </row>
    <row r="56" spans="1:30" ht="21.75" customHeight="1" x14ac:dyDescent="0.3">
      <c r="A56" s="9">
        <v>2</v>
      </c>
      <c r="B56" s="19" t="s">
        <v>102</v>
      </c>
      <c r="C56" s="5">
        <v>2</v>
      </c>
      <c r="D56" s="5">
        <v>4</v>
      </c>
      <c r="E56" s="1"/>
      <c r="F56" s="1"/>
      <c r="G56" s="1"/>
      <c r="H56" s="21">
        <v>5740</v>
      </c>
      <c r="I56" s="18" t="s">
        <v>23</v>
      </c>
      <c r="J56" s="17">
        <v>600</v>
      </c>
      <c r="K56" s="17">
        <f t="shared" si="1"/>
        <v>31500</v>
      </c>
      <c r="L56" s="4"/>
      <c r="M56" s="4"/>
      <c r="N56" s="4">
        <v>3</v>
      </c>
      <c r="O56" s="37"/>
      <c r="Q56" s="12">
        <v>8</v>
      </c>
      <c r="AD56" s="12" t="s">
        <v>138</v>
      </c>
    </row>
    <row r="57" spans="1:30" ht="21.75" customHeight="1" x14ac:dyDescent="0.3">
      <c r="A57" s="9">
        <v>3</v>
      </c>
      <c r="B57" s="19" t="s">
        <v>103</v>
      </c>
      <c r="C57" s="5">
        <v>1</v>
      </c>
      <c r="D57" s="5">
        <v>2</v>
      </c>
      <c r="E57" s="1"/>
      <c r="F57" s="1"/>
      <c r="G57" s="1"/>
      <c r="H57" s="21">
        <v>4950</v>
      </c>
      <c r="I57" s="18" t="s">
        <v>23</v>
      </c>
      <c r="J57" s="17">
        <v>700</v>
      </c>
      <c r="K57" s="17">
        <f t="shared" si="1"/>
        <v>32200</v>
      </c>
      <c r="L57" s="4"/>
      <c r="M57" s="4"/>
      <c r="N57" s="4">
        <v>3</v>
      </c>
      <c r="O57" s="37"/>
      <c r="Q57" s="12">
        <v>9</v>
      </c>
      <c r="AD57" s="12" t="s">
        <v>139</v>
      </c>
    </row>
    <row r="58" spans="1:30" ht="21.75" customHeight="1" x14ac:dyDescent="0.25">
      <c r="A58" s="7" t="s">
        <v>104</v>
      </c>
      <c r="B58" s="35" t="s">
        <v>149</v>
      </c>
      <c r="C58" s="35"/>
      <c r="D58" s="35"/>
      <c r="E58" s="36"/>
      <c r="F58" s="1"/>
      <c r="G58" s="1"/>
      <c r="H58" s="21">
        <v>4290</v>
      </c>
      <c r="I58" s="18" t="s">
        <v>23</v>
      </c>
      <c r="J58" s="17">
        <v>700</v>
      </c>
      <c r="K58" s="17">
        <f t="shared" si="1"/>
        <v>32900</v>
      </c>
      <c r="L58" s="4"/>
      <c r="M58" s="4"/>
      <c r="N58" s="4">
        <v>3</v>
      </c>
      <c r="O58" s="37"/>
      <c r="Q58" s="12">
        <v>10</v>
      </c>
    </row>
    <row r="59" spans="1:30" ht="21.75" customHeight="1" x14ac:dyDescent="0.3">
      <c r="A59" s="9">
        <v>1</v>
      </c>
      <c r="B59" s="19" t="s">
        <v>105</v>
      </c>
      <c r="C59" s="5">
        <v>2</v>
      </c>
      <c r="D59" s="5">
        <v>4</v>
      </c>
      <c r="E59" s="1"/>
      <c r="F59" s="1"/>
      <c r="G59" s="1"/>
      <c r="H59" s="21">
        <v>3300</v>
      </c>
      <c r="I59" s="18" t="s">
        <v>23</v>
      </c>
      <c r="J59" s="17">
        <v>1000</v>
      </c>
      <c r="K59" s="17">
        <f t="shared" si="1"/>
        <v>33900</v>
      </c>
      <c r="L59" s="4"/>
      <c r="M59" s="4"/>
      <c r="N59" s="4">
        <v>3</v>
      </c>
      <c r="O59" s="37"/>
      <c r="Q59" s="12">
        <v>11</v>
      </c>
      <c r="R59" s="12" t="s">
        <v>12</v>
      </c>
      <c r="T59" s="12" t="e">
        <f>+#REF!+#REF!</f>
        <v>#REF!</v>
      </c>
      <c r="U59" s="12" t="s">
        <v>13</v>
      </c>
    </row>
    <row r="60" spans="1:30" ht="21.75" customHeight="1" x14ac:dyDescent="0.3">
      <c r="A60" s="9">
        <v>2</v>
      </c>
      <c r="B60" s="19" t="s">
        <v>106</v>
      </c>
      <c r="C60" s="5">
        <v>2</v>
      </c>
      <c r="D60" s="5">
        <v>4</v>
      </c>
      <c r="E60" s="1"/>
      <c r="F60" s="1"/>
      <c r="G60" s="1"/>
      <c r="H60" s="21">
        <v>2270</v>
      </c>
      <c r="I60" s="18" t="s">
        <v>23</v>
      </c>
      <c r="J60" s="17">
        <v>1000</v>
      </c>
      <c r="K60" s="17">
        <f t="shared" si="1"/>
        <v>34900</v>
      </c>
      <c r="L60" s="4"/>
      <c r="M60" s="4"/>
      <c r="N60" s="4">
        <v>3</v>
      </c>
      <c r="O60" s="37"/>
      <c r="Q60" s="12">
        <v>12</v>
      </c>
      <c r="R60" s="12" t="s">
        <v>14</v>
      </c>
      <c r="T60" s="12" t="e">
        <f>+#REF!+#REF!</f>
        <v>#REF!</v>
      </c>
      <c r="U60" s="12" t="s">
        <v>13</v>
      </c>
      <c r="V60" s="12" t="s">
        <v>16</v>
      </c>
      <c r="Y60" s="12" t="e">
        <f>+R30+#REF!</f>
        <v>#REF!</v>
      </c>
      <c r="Z60" s="12" t="s">
        <v>25</v>
      </c>
    </row>
    <row r="61" spans="1:30" ht="21.75" customHeight="1" x14ac:dyDescent="0.3">
      <c r="A61" s="9">
        <v>3</v>
      </c>
      <c r="B61" s="19" t="s">
        <v>107</v>
      </c>
      <c r="C61" s="5">
        <v>2</v>
      </c>
      <c r="D61" s="5">
        <v>4</v>
      </c>
      <c r="E61" s="1"/>
      <c r="F61" s="1"/>
      <c r="G61" s="1"/>
      <c r="H61" s="21">
        <v>1100</v>
      </c>
      <c r="I61" s="18" t="s">
        <v>23</v>
      </c>
      <c r="J61" s="17">
        <v>1100</v>
      </c>
      <c r="K61" s="17">
        <f t="shared" si="1"/>
        <v>36000</v>
      </c>
      <c r="L61" s="4"/>
      <c r="M61" s="4"/>
      <c r="N61" s="4">
        <v>3</v>
      </c>
      <c r="O61" s="37"/>
      <c r="Q61" s="12">
        <v>13</v>
      </c>
      <c r="R61" s="12" t="s">
        <v>15</v>
      </c>
      <c r="T61" s="8" t="e">
        <f>+T59+T60</f>
        <v>#REF!</v>
      </c>
      <c r="U61" s="12" t="s">
        <v>13</v>
      </c>
    </row>
    <row r="62" spans="1:30" ht="21.75" customHeight="1" x14ac:dyDescent="0.25">
      <c r="A62" s="7" t="s">
        <v>108</v>
      </c>
      <c r="B62" s="35" t="s">
        <v>150</v>
      </c>
      <c r="C62" s="35"/>
      <c r="D62" s="35"/>
      <c r="E62" s="36"/>
      <c r="F62" s="1"/>
      <c r="G62" s="1"/>
      <c r="H62" s="21"/>
      <c r="I62" s="18"/>
      <c r="J62" s="17"/>
      <c r="K62" s="17"/>
      <c r="L62" s="4"/>
      <c r="M62" s="4"/>
      <c r="N62" s="4"/>
      <c r="O62" s="37"/>
      <c r="T62" s="8"/>
    </row>
    <row r="63" spans="1:30" ht="21.75" customHeight="1" x14ac:dyDescent="0.25">
      <c r="A63" s="9">
        <v>1</v>
      </c>
      <c r="B63" s="22" t="s">
        <v>109</v>
      </c>
      <c r="C63" s="5">
        <v>2</v>
      </c>
      <c r="D63" s="5">
        <v>4</v>
      </c>
      <c r="E63" s="1"/>
      <c r="F63" s="1"/>
      <c r="G63" s="1"/>
      <c r="H63" s="21"/>
      <c r="I63" s="18"/>
      <c r="J63" s="17"/>
      <c r="K63" s="17"/>
      <c r="L63" s="4"/>
      <c r="M63" s="4"/>
      <c r="N63" s="4"/>
      <c r="O63" s="37"/>
      <c r="T63" s="8"/>
    </row>
    <row r="64" spans="1:30" ht="21.75" customHeight="1" x14ac:dyDescent="0.25">
      <c r="A64" s="9">
        <v>2</v>
      </c>
      <c r="B64" s="22" t="s">
        <v>110</v>
      </c>
      <c r="C64" s="5">
        <v>2</v>
      </c>
      <c r="D64" s="5">
        <v>4</v>
      </c>
      <c r="E64" s="1"/>
      <c r="F64" s="1"/>
      <c r="G64" s="1"/>
      <c r="H64" s="21">
        <v>150</v>
      </c>
      <c r="I64" s="18" t="s">
        <v>23</v>
      </c>
      <c r="J64" s="17">
        <v>1100</v>
      </c>
      <c r="K64" s="17">
        <f>+K61+J64</f>
        <v>37100</v>
      </c>
      <c r="L64" s="4"/>
      <c r="M64" s="4"/>
      <c r="N64" s="4">
        <v>3</v>
      </c>
      <c r="O64" s="38"/>
      <c r="Q64" s="12">
        <v>14</v>
      </c>
      <c r="R64" s="12" t="s">
        <v>17</v>
      </c>
      <c r="U64" s="12">
        <v>14</v>
      </c>
      <c r="V64" s="12" t="s">
        <v>13</v>
      </c>
      <c r="W64" s="12" t="s">
        <v>18</v>
      </c>
    </row>
    <row r="65" spans="1:29" ht="21.75" customHeight="1" x14ac:dyDescent="0.25">
      <c r="A65" s="9">
        <v>3</v>
      </c>
      <c r="B65" s="22" t="s">
        <v>111</v>
      </c>
      <c r="C65" s="5">
        <v>1</v>
      </c>
      <c r="D65" s="5">
        <v>2</v>
      </c>
      <c r="E65" s="1"/>
      <c r="F65" s="1"/>
      <c r="G65" s="1"/>
      <c r="H65" s="16">
        <v>33670</v>
      </c>
      <c r="I65" s="18" t="s">
        <v>24</v>
      </c>
      <c r="J65" s="17">
        <v>500</v>
      </c>
      <c r="K65" s="17">
        <f t="shared" si="1"/>
        <v>37600</v>
      </c>
      <c r="L65" s="4"/>
      <c r="M65" s="4" t="s">
        <v>27</v>
      </c>
      <c r="N65" s="4">
        <v>3</v>
      </c>
      <c r="O65" s="38"/>
      <c r="Q65" s="12">
        <v>15</v>
      </c>
    </row>
    <row r="66" spans="1:29" ht="21.75" customHeight="1" x14ac:dyDescent="0.25">
      <c r="A66" s="9">
        <v>4</v>
      </c>
      <c r="B66" s="22" t="s">
        <v>112</v>
      </c>
      <c r="C66" s="5">
        <v>2</v>
      </c>
      <c r="D66" s="5">
        <v>4</v>
      </c>
      <c r="E66" s="1"/>
      <c r="F66" s="1"/>
      <c r="G66" s="1"/>
      <c r="H66" s="16">
        <v>33290</v>
      </c>
      <c r="I66" s="18" t="s">
        <v>24</v>
      </c>
      <c r="J66" s="17">
        <v>700</v>
      </c>
      <c r="K66" s="17">
        <f t="shared" si="1"/>
        <v>38300</v>
      </c>
      <c r="L66" s="4"/>
      <c r="M66" s="4"/>
      <c r="N66" s="4">
        <v>3</v>
      </c>
      <c r="O66" s="38"/>
      <c r="Q66" s="12">
        <v>16</v>
      </c>
    </row>
    <row r="67" spans="1:29" ht="21.75" customHeight="1" x14ac:dyDescent="0.25">
      <c r="A67" s="7" t="s">
        <v>113</v>
      </c>
      <c r="B67" s="35" t="s">
        <v>151</v>
      </c>
      <c r="C67" s="35"/>
      <c r="D67" s="35"/>
      <c r="E67" s="36"/>
      <c r="F67" s="1"/>
      <c r="G67" s="1"/>
      <c r="H67" s="16"/>
      <c r="I67" s="18"/>
      <c r="J67" s="17"/>
      <c r="K67" s="17"/>
      <c r="L67" s="4"/>
      <c r="M67" s="4"/>
      <c r="N67" s="4"/>
      <c r="O67" s="38"/>
    </row>
    <row r="68" spans="1:29" ht="21.75" customHeight="1" x14ac:dyDescent="0.25">
      <c r="A68" s="4">
        <v>1</v>
      </c>
      <c r="B68" s="15" t="s">
        <v>114</v>
      </c>
      <c r="C68" s="5">
        <v>2</v>
      </c>
      <c r="D68" s="5">
        <v>4</v>
      </c>
      <c r="E68" s="1"/>
      <c r="F68" s="1"/>
      <c r="G68" s="1"/>
      <c r="H68" s="16"/>
      <c r="I68" s="18"/>
      <c r="J68" s="17"/>
      <c r="K68" s="17"/>
      <c r="L68" s="4"/>
      <c r="M68" s="4"/>
      <c r="N68" s="4"/>
      <c r="O68" s="38"/>
      <c r="AC68" s="12" t="s">
        <v>123</v>
      </c>
    </row>
    <row r="69" spans="1:29" ht="21.75" customHeight="1" x14ac:dyDescent="0.3">
      <c r="A69" s="4"/>
      <c r="B69" s="6" t="s">
        <v>51</v>
      </c>
      <c r="C69" s="10">
        <f>+SUM(C5:C68)</f>
        <v>95</v>
      </c>
      <c r="D69" s="10">
        <f>+SUM(D5:D68)</f>
        <v>190</v>
      </c>
      <c r="E69" s="1"/>
      <c r="F69" s="1"/>
      <c r="G69" s="1"/>
      <c r="H69" s="16"/>
      <c r="I69" s="18"/>
      <c r="J69" s="17"/>
      <c r="K69" s="17"/>
      <c r="L69" s="4"/>
      <c r="M69" s="4"/>
      <c r="N69" s="4"/>
    </row>
    <row r="70" spans="1:29" hidden="1" x14ac:dyDescent="0.3">
      <c r="A70" s="23"/>
      <c r="B70" s="24"/>
      <c r="C70" s="25"/>
      <c r="D70" s="25"/>
      <c r="E70" s="26"/>
      <c r="F70" s="26"/>
      <c r="G70" s="26"/>
      <c r="H70" s="27"/>
      <c r="I70" s="28"/>
      <c r="J70" s="29"/>
      <c r="K70" s="29"/>
      <c r="L70" s="23"/>
      <c r="M70" s="23"/>
      <c r="N70" s="23"/>
    </row>
    <row r="71" spans="1:29" hidden="1" x14ac:dyDescent="0.3">
      <c r="A71" s="23"/>
      <c r="B71" s="24"/>
      <c r="C71" s="25"/>
      <c r="D71" s="25"/>
      <c r="E71" s="26"/>
      <c r="F71" s="26"/>
      <c r="G71" s="26"/>
      <c r="H71" s="27"/>
      <c r="I71" s="28"/>
      <c r="J71" s="29"/>
      <c r="K71" s="29"/>
      <c r="L71" s="23"/>
      <c r="M71" s="23"/>
      <c r="N71" s="23"/>
    </row>
    <row r="72" spans="1:29" hidden="1" x14ac:dyDescent="0.3">
      <c r="B72" s="12" t="s">
        <v>52</v>
      </c>
      <c r="C72" s="12">
        <v>42</v>
      </c>
      <c r="D72" s="12">
        <v>84</v>
      </c>
    </row>
    <row r="73" spans="1:29" hidden="1" x14ac:dyDescent="0.3">
      <c r="B73" s="12" t="s">
        <v>53</v>
      </c>
      <c r="C73" s="8" t="e">
        <f>+#REF!-C72</f>
        <v>#REF!</v>
      </c>
      <c r="D73" s="8" t="e">
        <f>+#REF!-D72</f>
        <v>#REF!</v>
      </c>
    </row>
    <row r="74" spans="1:29" ht="15" hidden="1" customHeight="1" x14ac:dyDescent="0.3"/>
    <row r="75" spans="1:29" s="8" customFormat="1" ht="21" hidden="1" customHeight="1" x14ac:dyDescent="0.3">
      <c r="C75" s="34" t="s">
        <v>153</v>
      </c>
      <c r="D75" s="34"/>
      <c r="E75" s="34"/>
      <c r="H75" s="31"/>
      <c r="I75" s="31"/>
    </row>
    <row r="76" spans="1:29" ht="37.5" customHeight="1" x14ac:dyDescent="0.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80" spans="1:29" ht="22.5" customHeight="1" x14ac:dyDescent="0.3"/>
    <row r="81" spans="1:14" x14ac:dyDescent="0.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</sheetData>
  <mergeCells count="29">
    <mergeCell ref="O5:O31"/>
    <mergeCell ref="A2:A3"/>
    <mergeCell ref="B2:B3"/>
    <mergeCell ref="C2:D2"/>
    <mergeCell ref="E2:E3"/>
    <mergeCell ref="J2:K2"/>
    <mergeCell ref="A81:N81"/>
    <mergeCell ref="B51:E51"/>
    <mergeCell ref="B49:E49"/>
    <mergeCell ref="B47:E47"/>
    <mergeCell ref="B54:E54"/>
    <mergeCell ref="B58:E58"/>
    <mergeCell ref="B62:E62"/>
    <mergeCell ref="A1:E1"/>
    <mergeCell ref="C75:E75"/>
    <mergeCell ref="B67:E67"/>
    <mergeCell ref="O47:O68"/>
    <mergeCell ref="A76:J76"/>
    <mergeCell ref="K76:N76"/>
    <mergeCell ref="O32:O46"/>
    <mergeCell ref="B36:E36"/>
    <mergeCell ref="B33:E33"/>
    <mergeCell ref="B22:E22"/>
    <mergeCell ref="L2:L3"/>
    <mergeCell ref="B13:E13"/>
    <mergeCell ref="M2:M3"/>
    <mergeCell ref="N2:N3"/>
    <mergeCell ref="O2:O3"/>
    <mergeCell ref="B4:E4"/>
  </mergeCells>
  <pageMargins left="0.78740157480314998" right="0.196850393700787" top="0.511811023622047" bottom="0.511811023622047" header="0" footer="0"/>
  <pageSetup paperSize="9" orientation="portrait" r:id="rId1"/>
  <headerFooter>
    <oddHeader xml:space="preserve">&amp;R&amp;"Times New Roman,đậm"Phụ lục  1&amp;"Times New Roman,thường"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điểm dừng tuyến cố định</vt:lpstr>
      <vt:lpstr>'điểm dừng tuyến cố định'!Print_Area</vt:lpstr>
      <vt:lpstr>'điểm dừng tuyến cố định'!Print_Titles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cp:lastPrinted>2020-04-28T09:34:42Z</cp:lastPrinted>
  <dcterms:created xsi:type="dcterms:W3CDTF">2015-01-13T06:56:25Z</dcterms:created>
  <dcterms:modified xsi:type="dcterms:W3CDTF">2020-04-28T09:35:07Z</dcterms:modified>
</cp:coreProperties>
</file>